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ey\Desktop\"/>
    </mc:Choice>
  </mc:AlternateContent>
  <xr:revisionPtr revIDLastSave="0" documentId="8_{DD993CF8-6B8A-4DA1-86B2-86BDF58D5F29}" xr6:coauthVersionLast="47" xr6:coauthVersionMax="47" xr10:uidLastSave="{00000000-0000-0000-0000-000000000000}"/>
  <bookViews>
    <workbookView xWindow="15360" yWindow="0" windowWidth="15360" windowHeight="16680" xr2:uid="{215BEC13-5F55-4851-A8F0-0DE2804A5353}"/>
  </bookViews>
  <sheets>
    <sheet name="all_notmix_noTM" sheetId="12" r:id="rId1"/>
    <sheet name="all_mix_noTM" sheetId="14" r:id="rId2"/>
    <sheet name="all_notmix" sheetId="2" r:id="rId3"/>
    <sheet name="all_mix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4" i="12" l="1"/>
  <c r="W665" i="12"/>
  <c r="W672" i="12"/>
  <c r="R605" i="12"/>
  <c r="W575" i="12"/>
  <c r="R541" i="12"/>
  <c r="R512" i="12"/>
  <c r="W498" i="12"/>
  <c r="R491" i="12"/>
  <c r="W505" i="12"/>
  <c r="W447" i="12"/>
  <c r="R405" i="12" l="1"/>
  <c r="R403" i="12"/>
  <c r="R338" i="12" l="1"/>
  <c r="R326" i="12"/>
  <c r="W302" i="12"/>
  <c r="R283" i="12"/>
  <c r="R278" i="12"/>
  <c r="R257" i="12"/>
  <c r="R251" i="12"/>
  <c r="W234" i="12"/>
  <c r="W228" i="12"/>
  <c r="W221" i="12"/>
  <c r="W223" i="12"/>
  <c r="R190" i="12"/>
  <c r="R189" i="12"/>
  <c r="W158" i="12" l="1"/>
  <c r="R139" i="12"/>
  <c r="W137" i="12"/>
  <c r="R137" i="12"/>
  <c r="AB144" i="12"/>
  <c r="AE3" i="14"/>
  <c r="AE4" i="14"/>
  <c r="AE5" i="14"/>
  <c r="AE6" i="14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38" i="14"/>
  <c r="AE39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2" i="14"/>
  <c r="AE53" i="14"/>
  <c r="AE54" i="14"/>
  <c r="AE55" i="14"/>
  <c r="AE56" i="14"/>
  <c r="AE57" i="14"/>
  <c r="AE58" i="14"/>
  <c r="AE59" i="14"/>
  <c r="AE60" i="14"/>
  <c r="AE61" i="14"/>
  <c r="AE62" i="14"/>
  <c r="AE63" i="14"/>
  <c r="AE2" i="14"/>
  <c r="AD65" i="14"/>
  <c r="AB65" i="14"/>
  <c r="Z65" i="14"/>
  <c r="X65" i="14"/>
  <c r="V65" i="14"/>
  <c r="T65" i="14"/>
  <c r="R65" i="14"/>
  <c r="AC63" i="14"/>
  <c r="AC62" i="14"/>
  <c r="AC61" i="14"/>
  <c r="AC60" i="14"/>
  <c r="AC59" i="14"/>
  <c r="AC58" i="14"/>
  <c r="AC57" i="14"/>
  <c r="AC56" i="14"/>
  <c r="AC55" i="14"/>
  <c r="AC54" i="14"/>
  <c r="AC53" i="14"/>
  <c r="AC52" i="14"/>
  <c r="AC51" i="14"/>
  <c r="AC50" i="14"/>
  <c r="AC49" i="14"/>
  <c r="AC48" i="14"/>
  <c r="AC47" i="14"/>
  <c r="AC46" i="14"/>
  <c r="AC45" i="14"/>
  <c r="AC44" i="14"/>
  <c r="AC43" i="14"/>
  <c r="AC42" i="14"/>
  <c r="AC41" i="14"/>
  <c r="AC40" i="14"/>
  <c r="AC39" i="14"/>
  <c r="AC38" i="14"/>
  <c r="AC37" i="14"/>
  <c r="AC36" i="14"/>
  <c r="AC35" i="14"/>
  <c r="AC34" i="14"/>
  <c r="AC33" i="14"/>
  <c r="AC32" i="14"/>
  <c r="AC31" i="14"/>
  <c r="AC30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AC6" i="14"/>
  <c r="AC5" i="14"/>
  <c r="AC4" i="14"/>
  <c r="AC3" i="14"/>
  <c r="AA63" i="14"/>
  <c r="AA62" i="14"/>
  <c r="AA61" i="14"/>
  <c r="AA60" i="14"/>
  <c r="AA59" i="14"/>
  <c r="AA58" i="14"/>
  <c r="AA57" i="14"/>
  <c r="AA56" i="14"/>
  <c r="AA55" i="14"/>
  <c r="AA54" i="14"/>
  <c r="AA53" i="14"/>
  <c r="AA52" i="14"/>
  <c r="AA51" i="14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3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Y3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AZ726" i="12"/>
  <c r="AU726" i="12"/>
  <c r="AP726" i="12"/>
  <c r="AK726" i="12"/>
  <c r="AF726" i="12"/>
  <c r="AA726" i="12"/>
  <c r="V726" i="12"/>
  <c r="BA724" i="12"/>
  <c r="BA3" i="12"/>
  <c r="BA4" i="12"/>
  <c r="BA5" i="12"/>
  <c r="BA6" i="12"/>
  <c r="BA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69" i="12"/>
  <c r="BA70" i="12"/>
  <c r="BA71" i="12"/>
  <c r="BA72" i="12"/>
  <c r="BA73" i="12"/>
  <c r="BA74" i="12"/>
  <c r="BA75" i="12"/>
  <c r="BA76" i="12"/>
  <c r="BA77" i="12"/>
  <c r="BA78" i="12"/>
  <c r="BA79" i="12"/>
  <c r="BA80" i="12"/>
  <c r="BA81" i="12"/>
  <c r="BA82" i="12"/>
  <c r="BA83" i="12"/>
  <c r="BA84" i="12"/>
  <c r="BA85" i="12"/>
  <c r="BA86" i="12"/>
  <c r="BA87" i="12"/>
  <c r="BA88" i="12"/>
  <c r="BA89" i="12"/>
  <c r="BA90" i="12"/>
  <c r="BA91" i="12"/>
  <c r="BA92" i="12"/>
  <c r="BA93" i="12"/>
  <c r="BA94" i="12"/>
  <c r="BA95" i="12"/>
  <c r="BA96" i="12"/>
  <c r="BA97" i="12"/>
  <c r="BA98" i="12"/>
  <c r="BA99" i="12"/>
  <c r="BA100" i="12"/>
  <c r="BA101" i="12"/>
  <c r="BA102" i="12"/>
  <c r="BA103" i="12"/>
  <c r="BA104" i="12"/>
  <c r="BA105" i="12"/>
  <c r="BA106" i="12"/>
  <c r="BA107" i="12"/>
  <c r="BA108" i="12"/>
  <c r="BA109" i="12"/>
  <c r="BA110" i="12"/>
  <c r="BA111" i="12"/>
  <c r="BA112" i="12"/>
  <c r="BA113" i="12"/>
  <c r="BA114" i="12"/>
  <c r="BA115" i="12"/>
  <c r="BA116" i="12"/>
  <c r="BA117" i="12"/>
  <c r="BA118" i="12"/>
  <c r="BA119" i="12"/>
  <c r="BA120" i="12"/>
  <c r="BA121" i="12"/>
  <c r="BA122" i="12"/>
  <c r="BA123" i="12"/>
  <c r="BA124" i="12"/>
  <c r="BA125" i="12"/>
  <c r="BA126" i="12"/>
  <c r="BA127" i="12"/>
  <c r="BA128" i="12"/>
  <c r="BA129" i="12"/>
  <c r="BA130" i="12"/>
  <c r="BA131" i="12"/>
  <c r="BA132" i="12"/>
  <c r="BA133" i="12"/>
  <c r="BA134" i="12"/>
  <c r="BA135" i="12"/>
  <c r="BA136" i="12"/>
  <c r="BA137" i="12"/>
  <c r="BA138" i="12"/>
  <c r="BA139" i="12"/>
  <c r="BA140" i="12"/>
  <c r="BA141" i="12"/>
  <c r="BA142" i="12"/>
  <c r="BA143" i="12"/>
  <c r="BA144" i="12"/>
  <c r="BA145" i="12"/>
  <c r="BA146" i="12"/>
  <c r="BA147" i="12"/>
  <c r="BA148" i="12"/>
  <c r="BA149" i="12"/>
  <c r="BA150" i="12"/>
  <c r="BA151" i="12"/>
  <c r="BA152" i="12"/>
  <c r="BA153" i="12"/>
  <c r="BA154" i="12"/>
  <c r="BA155" i="12"/>
  <c r="BA156" i="12"/>
  <c r="BA157" i="12"/>
  <c r="BA158" i="12"/>
  <c r="BA159" i="12"/>
  <c r="BA160" i="12"/>
  <c r="BA161" i="12"/>
  <c r="BA162" i="12"/>
  <c r="BA163" i="12"/>
  <c r="BA164" i="12"/>
  <c r="BA165" i="12"/>
  <c r="BA166" i="12"/>
  <c r="BA167" i="12"/>
  <c r="BA168" i="12"/>
  <c r="BA169" i="12"/>
  <c r="BA170" i="12"/>
  <c r="BA171" i="12"/>
  <c r="BA172" i="12"/>
  <c r="BA173" i="12"/>
  <c r="BA174" i="12"/>
  <c r="BA175" i="12"/>
  <c r="BA176" i="12"/>
  <c r="BA177" i="12"/>
  <c r="BA178" i="12"/>
  <c r="BA179" i="12"/>
  <c r="BA180" i="12"/>
  <c r="BA181" i="12"/>
  <c r="BA182" i="12"/>
  <c r="BA183" i="12"/>
  <c r="BA184" i="12"/>
  <c r="BA185" i="12"/>
  <c r="BA186" i="12"/>
  <c r="BA187" i="12"/>
  <c r="BA188" i="12"/>
  <c r="BA189" i="12"/>
  <c r="BA190" i="12"/>
  <c r="BA191" i="12"/>
  <c r="BA192" i="12"/>
  <c r="BA193" i="12"/>
  <c r="BA194" i="12"/>
  <c r="BA195" i="12"/>
  <c r="BA196" i="12"/>
  <c r="BA197" i="12"/>
  <c r="BA198" i="12"/>
  <c r="BA199" i="12"/>
  <c r="BA200" i="12"/>
  <c r="BA201" i="12"/>
  <c r="BA202" i="12"/>
  <c r="BA203" i="12"/>
  <c r="BA204" i="12"/>
  <c r="BA205" i="12"/>
  <c r="BA206" i="12"/>
  <c r="BA207" i="12"/>
  <c r="BA208" i="12"/>
  <c r="BA209" i="12"/>
  <c r="BA210" i="12"/>
  <c r="BA211" i="12"/>
  <c r="BA212" i="12"/>
  <c r="BA213" i="12"/>
  <c r="BA214" i="12"/>
  <c r="BA215" i="12"/>
  <c r="BA216" i="12"/>
  <c r="BA217" i="12"/>
  <c r="BA218" i="12"/>
  <c r="BA219" i="12"/>
  <c r="BA220" i="12"/>
  <c r="BA221" i="12"/>
  <c r="BA222" i="12"/>
  <c r="BA223" i="12"/>
  <c r="BA224" i="12"/>
  <c r="BA225" i="12"/>
  <c r="BA226" i="12"/>
  <c r="BA227" i="12"/>
  <c r="BA228" i="12"/>
  <c r="BA229" i="12"/>
  <c r="BA230" i="12"/>
  <c r="BA231" i="12"/>
  <c r="BA232" i="12"/>
  <c r="BA233" i="12"/>
  <c r="BA234" i="12"/>
  <c r="BA235" i="12"/>
  <c r="BA236" i="12"/>
  <c r="BA237" i="12"/>
  <c r="BA238" i="12"/>
  <c r="BA239" i="12"/>
  <c r="BA240" i="12"/>
  <c r="BA241" i="12"/>
  <c r="BA242" i="12"/>
  <c r="BA243" i="12"/>
  <c r="BA244" i="12"/>
  <c r="BA245" i="12"/>
  <c r="BA246" i="12"/>
  <c r="BA247" i="12"/>
  <c r="BA248" i="12"/>
  <c r="BA249" i="12"/>
  <c r="BA250" i="12"/>
  <c r="BA251" i="12"/>
  <c r="BA252" i="12"/>
  <c r="BA253" i="12"/>
  <c r="BA254" i="12"/>
  <c r="BA255" i="12"/>
  <c r="BA256" i="12"/>
  <c r="BA257" i="12"/>
  <c r="BA258" i="12"/>
  <c r="BA259" i="12"/>
  <c r="BA260" i="12"/>
  <c r="BA261" i="12"/>
  <c r="BA262" i="12"/>
  <c r="BA263" i="12"/>
  <c r="BA264" i="12"/>
  <c r="BA265" i="12"/>
  <c r="BA266" i="12"/>
  <c r="BA267" i="12"/>
  <c r="BA268" i="12"/>
  <c r="BA269" i="12"/>
  <c r="BA270" i="12"/>
  <c r="BA271" i="12"/>
  <c r="BA272" i="12"/>
  <c r="BA273" i="12"/>
  <c r="BA274" i="12"/>
  <c r="BA275" i="12"/>
  <c r="BA276" i="12"/>
  <c r="BA277" i="12"/>
  <c r="BA278" i="12"/>
  <c r="BA279" i="12"/>
  <c r="BA280" i="12"/>
  <c r="BA281" i="12"/>
  <c r="BA282" i="12"/>
  <c r="BA283" i="12"/>
  <c r="BA284" i="12"/>
  <c r="BA285" i="12"/>
  <c r="BA286" i="12"/>
  <c r="BA287" i="12"/>
  <c r="BA288" i="12"/>
  <c r="BA289" i="12"/>
  <c r="BA290" i="12"/>
  <c r="BA291" i="12"/>
  <c r="BA292" i="12"/>
  <c r="BA293" i="12"/>
  <c r="BA294" i="12"/>
  <c r="BA295" i="12"/>
  <c r="BA296" i="12"/>
  <c r="BA297" i="12"/>
  <c r="BA298" i="12"/>
  <c r="BA299" i="12"/>
  <c r="BA300" i="12"/>
  <c r="BA301" i="12"/>
  <c r="BA302" i="12"/>
  <c r="BA303" i="12"/>
  <c r="BA304" i="12"/>
  <c r="BA305" i="12"/>
  <c r="BA306" i="12"/>
  <c r="BA307" i="12"/>
  <c r="BA308" i="12"/>
  <c r="BA309" i="12"/>
  <c r="BA310" i="12"/>
  <c r="BA311" i="12"/>
  <c r="BA312" i="12"/>
  <c r="BA313" i="12"/>
  <c r="BA314" i="12"/>
  <c r="BA315" i="12"/>
  <c r="BA316" i="12"/>
  <c r="BA317" i="12"/>
  <c r="BA318" i="12"/>
  <c r="BA319" i="12"/>
  <c r="BA320" i="12"/>
  <c r="BA321" i="12"/>
  <c r="BA322" i="12"/>
  <c r="BA323" i="12"/>
  <c r="BA324" i="12"/>
  <c r="BA325" i="12"/>
  <c r="BA326" i="12"/>
  <c r="BA327" i="12"/>
  <c r="BA328" i="12"/>
  <c r="BA329" i="12"/>
  <c r="BA330" i="12"/>
  <c r="BA331" i="12"/>
  <c r="BA332" i="12"/>
  <c r="BA333" i="12"/>
  <c r="BA334" i="12"/>
  <c r="BA335" i="12"/>
  <c r="BA336" i="12"/>
  <c r="BA337" i="12"/>
  <c r="BA338" i="12"/>
  <c r="BA339" i="12"/>
  <c r="BA340" i="12"/>
  <c r="BA341" i="12"/>
  <c r="BA342" i="12"/>
  <c r="BA343" i="12"/>
  <c r="BA344" i="12"/>
  <c r="BA345" i="12"/>
  <c r="BA346" i="12"/>
  <c r="BA347" i="12"/>
  <c r="BA348" i="12"/>
  <c r="BA349" i="12"/>
  <c r="BA350" i="12"/>
  <c r="BA351" i="12"/>
  <c r="BA352" i="12"/>
  <c r="BA353" i="12"/>
  <c r="BA354" i="12"/>
  <c r="BA355" i="12"/>
  <c r="BA356" i="12"/>
  <c r="BA357" i="12"/>
  <c r="BA358" i="12"/>
  <c r="BA359" i="12"/>
  <c r="BA360" i="12"/>
  <c r="BA361" i="12"/>
  <c r="BA362" i="12"/>
  <c r="BA363" i="12"/>
  <c r="BA364" i="12"/>
  <c r="BA365" i="12"/>
  <c r="BA366" i="12"/>
  <c r="BA367" i="12"/>
  <c r="BA368" i="12"/>
  <c r="BA369" i="12"/>
  <c r="BA370" i="12"/>
  <c r="BA371" i="12"/>
  <c r="BA372" i="12"/>
  <c r="BA373" i="12"/>
  <c r="BA374" i="12"/>
  <c r="BA375" i="12"/>
  <c r="BA376" i="12"/>
  <c r="BA377" i="12"/>
  <c r="BA378" i="12"/>
  <c r="BA379" i="12"/>
  <c r="BA380" i="12"/>
  <c r="BA381" i="12"/>
  <c r="BA382" i="12"/>
  <c r="BA383" i="12"/>
  <c r="BA384" i="12"/>
  <c r="BA385" i="12"/>
  <c r="BA386" i="12"/>
  <c r="BA387" i="12"/>
  <c r="BA388" i="12"/>
  <c r="BA389" i="12"/>
  <c r="BA390" i="12"/>
  <c r="BA391" i="12"/>
  <c r="BA392" i="12"/>
  <c r="BA393" i="12"/>
  <c r="BA394" i="12"/>
  <c r="BA395" i="12"/>
  <c r="BA396" i="12"/>
  <c r="BA397" i="12"/>
  <c r="BA398" i="12"/>
  <c r="BA399" i="12"/>
  <c r="BA400" i="12"/>
  <c r="BA401" i="12"/>
  <c r="BA402" i="12"/>
  <c r="BA403" i="12"/>
  <c r="BA404" i="12"/>
  <c r="BA405" i="12"/>
  <c r="BA406" i="12"/>
  <c r="BA407" i="12"/>
  <c r="BA408" i="12"/>
  <c r="BA409" i="12"/>
  <c r="BA410" i="12"/>
  <c r="BA411" i="12"/>
  <c r="BA412" i="12"/>
  <c r="BA413" i="12"/>
  <c r="BA414" i="12"/>
  <c r="BA415" i="12"/>
  <c r="BA416" i="12"/>
  <c r="BA417" i="12"/>
  <c r="BA418" i="12"/>
  <c r="BA419" i="12"/>
  <c r="BA420" i="12"/>
  <c r="BA421" i="12"/>
  <c r="BA422" i="12"/>
  <c r="BA423" i="12"/>
  <c r="BA424" i="12"/>
  <c r="BA425" i="12"/>
  <c r="BA426" i="12"/>
  <c r="BA427" i="12"/>
  <c r="BA428" i="12"/>
  <c r="BA429" i="12"/>
  <c r="BA430" i="12"/>
  <c r="BA431" i="12"/>
  <c r="BA432" i="12"/>
  <c r="BA433" i="12"/>
  <c r="BA434" i="12"/>
  <c r="BA435" i="12"/>
  <c r="BA436" i="12"/>
  <c r="BA437" i="12"/>
  <c r="BA438" i="12"/>
  <c r="BA439" i="12"/>
  <c r="BA440" i="12"/>
  <c r="BA441" i="12"/>
  <c r="BA442" i="12"/>
  <c r="BA443" i="12"/>
  <c r="BA444" i="12"/>
  <c r="BA445" i="12"/>
  <c r="BA446" i="12"/>
  <c r="BA447" i="12"/>
  <c r="BA448" i="12"/>
  <c r="BA449" i="12"/>
  <c r="BA450" i="12"/>
  <c r="BA451" i="12"/>
  <c r="BA452" i="12"/>
  <c r="BA453" i="12"/>
  <c r="BA454" i="12"/>
  <c r="BA455" i="12"/>
  <c r="BA456" i="12"/>
  <c r="BA457" i="12"/>
  <c r="BA458" i="12"/>
  <c r="BA459" i="12"/>
  <c r="BA460" i="12"/>
  <c r="BA461" i="12"/>
  <c r="BA462" i="12"/>
  <c r="BA463" i="12"/>
  <c r="BA464" i="12"/>
  <c r="BA465" i="12"/>
  <c r="BA466" i="12"/>
  <c r="BA467" i="12"/>
  <c r="BA468" i="12"/>
  <c r="BA469" i="12"/>
  <c r="BA470" i="12"/>
  <c r="BA471" i="12"/>
  <c r="BA472" i="12"/>
  <c r="BA473" i="12"/>
  <c r="BA474" i="12"/>
  <c r="BA475" i="12"/>
  <c r="BA476" i="12"/>
  <c r="BA477" i="12"/>
  <c r="BA478" i="12"/>
  <c r="BA479" i="12"/>
  <c r="BA480" i="12"/>
  <c r="BA481" i="12"/>
  <c r="BA482" i="12"/>
  <c r="BA483" i="12"/>
  <c r="BA484" i="12"/>
  <c r="BA485" i="12"/>
  <c r="BA486" i="12"/>
  <c r="BA487" i="12"/>
  <c r="BA488" i="12"/>
  <c r="BA489" i="12"/>
  <c r="BA490" i="12"/>
  <c r="BA491" i="12"/>
  <c r="BA492" i="12"/>
  <c r="BA493" i="12"/>
  <c r="BA494" i="12"/>
  <c r="BA495" i="12"/>
  <c r="BA496" i="12"/>
  <c r="BA497" i="12"/>
  <c r="BA498" i="12"/>
  <c r="BA499" i="12"/>
  <c r="BA500" i="12"/>
  <c r="BA501" i="12"/>
  <c r="BA502" i="12"/>
  <c r="BA503" i="12"/>
  <c r="BA504" i="12"/>
  <c r="BA505" i="12"/>
  <c r="BA506" i="12"/>
  <c r="BA507" i="12"/>
  <c r="BA508" i="12"/>
  <c r="BA509" i="12"/>
  <c r="BA510" i="12"/>
  <c r="BA511" i="12"/>
  <c r="BA512" i="12"/>
  <c r="BA513" i="12"/>
  <c r="BA514" i="12"/>
  <c r="BA515" i="12"/>
  <c r="BA516" i="12"/>
  <c r="BA517" i="12"/>
  <c r="BA518" i="12"/>
  <c r="BA519" i="12"/>
  <c r="BA520" i="12"/>
  <c r="BA521" i="12"/>
  <c r="BA522" i="12"/>
  <c r="BA523" i="12"/>
  <c r="BA524" i="12"/>
  <c r="BA525" i="12"/>
  <c r="BA526" i="12"/>
  <c r="BA527" i="12"/>
  <c r="BA528" i="12"/>
  <c r="BA529" i="12"/>
  <c r="BA530" i="12"/>
  <c r="BA531" i="12"/>
  <c r="BA532" i="12"/>
  <c r="BA533" i="12"/>
  <c r="BA534" i="12"/>
  <c r="BA535" i="12"/>
  <c r="BA536" i="12"/>
  <c r="BA537" i="12"/>
  <c r="BA538" i="12"/>
  <c r="BA539" i="12"/>
  <c r="BA540" i="12"/>
  <c r="BA541" i="12"/>
  <c r="BA542" i="12"/>
  <c r="BA543" i="12"/>
  <c r="BA544" i="12"/>
  <c r="BA545" i="12"/>
  <c r="BA546" i="12"/>
  <c r="BA547" i="12"/>
  <c r="BA548" i="12"/>
  <c r="BA549" i="12"/>
  <c r="BA550" i="12"/>
  <c r="BA551" i="12"/>
  <c r="BA552" i="12"/>
  <c r="BA553" i="12"/>
  <c r="BA554" i="12"/>
  <c r="BA555" i="12"/>
  <c r="BA556" i="12"/>
  <c r="BA557" i="12"/>
  <c r="BA558" i="12"/>
  <c r="BA559" i="12"/>
  <c r="BA560" i="12"/>
  <c r="BA561" i="12"/>
  <c r="BA562" i="12"/>
  <c r="BA563" i="12"/>
  <c r="BA564" i="12"/>
  <c r="BA565" i="12"/>
  <c r="BA566" i="12"/>
  <c r="BA567" i="12"/>
  <c r="BA568" i="12"/>
  <c r="BA569" i="12"/>
  <c r="BA570" i="12"/>
  <c r="BA571" i="12"/>
  <c r="BA572" i="12"/>
  <c r="BA573" i="12"/>
  <c r="BA574" i="12"/>
  <c r="BA575" i="12"/>
  <c r="BA576" i="12"/>
  <c r="BA577" i="12"/>
  <c r="BA578" i="12"/>
  <c r="BA579" i="12"/>
  <c r="BA580" i="12"/>
  <c r="BA581" i="12"/>
  <c r="BA582" i="12"/>
  <c r="BA583" i="12"/>
  <c r="BA584" i="12"/>
  <c r="BA585" i="12"/>
  <c r="BA586" i="12"/>
  <c r="BA587" i="12"/>
  <c r="BA588" i="12"/>
  <c r="BA589" i="12"/>
  <c r="BA590" i="12"/>
  <c r="BA591" i="12"/>
  <c r="BA592" i="12"/>
  <c r="BA593" i="12"/>
  <c r="BA594" i="12"/>
  <c r="BA595" i="12"/>
  <c r="BA596" i="12"/>
  <c r="BA597" i="12"/>
  <c r="BA598" i="12"/>
  <c r="BA599" i="12"/>
  <c r="BA600" i="12"/>
  <c r="BA601" i="12"/>
  <c r="BA602" i="12"/>
  <c r="BA603" i="12"/>
  <c r="BA604" i="12"/>
  <c r="BA605" i="12"/>
  <c r="BA606" i="12"/>
  <c r="BA607" i="12"/>
  <c r="BA608" i="12"/>
  <c r="BA609" i="12"/>
  <c r="BA610" i="12"/>
  <c r="BA611" i="12"/>
  <c r="BA612" i="12"/>
  <c r="BA613" i="12"/>
  <c r="BA614" i="12"/>
  <c r="BA615" i="12"/>
  <c r="BA616" i="12"/>
  <c r="BA617" i="12"/>
  <c r="BA618" i="12"/>
  <c r="BA619" i="12"/>
  <c r="BA620" i="12"/>
  <c r="BA621" i="12"/>
  <c r="BA622" i="12"/>
  <c r="BA623" i="12"/>
  <c r="BA624" i="12"/>
  <c r="BA625" i="12"/>
  <c r="BA626" i="12"/>
  <c r="BA627" i="12"/>
  <c r="BA628" i="12"/>
  <c r="BA629" i="12"/>
  <c r="BA630" i="12"/>
  <c r="BA631" i="12"/>
  <c r="BA632" i="12"/>
  <c r="BA633" i="12"/>
  <c r="BA634" i="12"/>
  <c r="BA635" i="12"/>
  <c r="BA636" i="12"/>
  <c r="BA637" i="12"/>
  <c r="BA638" i="12"/>
  <c r="BA639" i="12"/>
  <c r="BA640" i="12"/>
  <c r="BA641" i="12"/>
  <c r="BA642" i="12"/>
  <c r="BA643" i="12"/>
  <c r="BA644" i="12"/>
  <c r="BA645" i="12"/>
  <c r="BA646" i="12"/>
  <c r="BA647" i="12"/>
  <c r="BA648" i="12"/>
  <c r="BA649" i="12"/>
  <c r="BA650" i="12"/>
  <c r="BA651" i="12"/>
  <c r="BA652" i="12"/>
  <c r="BA653" i="12"/>
  <c r="BA654" i="12"/>
  <c r="BA655" i="12"/>
  <c r="BA656" i="12"/>
  <c r="BA657" i="12"/>
  <c r="BA658" i="12"/>
  <c r="BA659" i="12"/>
  <c r="BA660" i="12"/>
  <c r="BA661" i="12"/>
  <c r="BA662" i="12"/>
  <c r="BA663" i="12"/>
  <c r="BA664" i="12"/>
  <c r="BA665" i="12"/>
  <c r="BA666" i="12"/>
  <c r="BA667" i="12"/>
  <c r="BA668" i="12"/>
  <c r="BA669" i="12"/>
  <c r="BA670" i="12"/>
  <c r="BA671" i="12"/>
  <c r="BA672" i="12"/>
  <c r="BA673" i="12"/>
  <c r="BA674" i="12"/>
  <c r="BA675" i="12"/>
  <c r="BA676" i="12"/>
  <c r="BA677" i="12"/>
  <c r="BA678" i="12"/>
  <c r="BA679" i="12"/>
  <c r="BA680" i="12"/>
  <c r="BA681" i="12"/>
  <c r="BA682" i="12"/>
  <c r="BA683" i="12"/>
  <c r="BA684" i="12"/>
  <c r="BA685" i="12"/>
  <c r="BA686" i="12"/>
  <c r="BA687" i="12"/>
  <c r="BA688" i="12"/>
  <c r="BA689" i="12"/>
  <c r="BA690" i="12"/>
  <c r="BA691" i="12"/>
  <c r="BA692" i="12"/>
  <c r="BA693" i="12"/>
  <c r="BA694" i="12"/>
  <c r="BA695" i="12"/>
  <c r="BA696" i="12"/>
  <c r="BA697" i="12"/>
  <c r="BA698" i="12"/>
  <c r="BA699" i="12"/>
  <c r="BA700" i="12"/>
  <c r="BA701" i="12"/>
  <c r="BA702" i="12"/>
  <c r="BA703" i="12"/>
  <c r="BA704" i="12"/>
  <c r="BA705" i="12"/>
  <c r="BA706" i="12"/>
  <c r="BA707" i="12"/>
  <c r="BA708" i="12"/>
  <c r="BA709" i="12"/>
  <c r="BA710" i="12"/>
  <c r="BA711" i="12"/>
  <c r="BA712" i="12"/>
  <c r="BA713" i="12"/>
  <c r="BA714" i="12"/>
  <c r="BA715" i="12"/>
  <c r="BA716" i="12"/>
  <c r="BA717" i="12"/>
  <c r="BA718" i="12"/>
  <c r="BA719" i="12"/>
  <c r="BA720" i="12"/>
  <c r="BA721" i="12"/>
  <c r="BA722" i="12"/>
  <c r="BA723" i="12"/>
  <c r="BA2" i="12"/>
  <c r="AC2" i="14"/>
  <c r="AA2" i="14"/>
  <c r="Y2" i="14"/>
  <c r="U2" i="14"/>
  <c r="W2" i="14"/>
  <c r="S2" i="14"/>
  <c r="Q2" i="14"/>
  <c r="AV724" i="12"/>
  <c r="AV723" i="12"/>
  <c r="AV722" i="12"/>
  <c r="AV721" i="12"/>
  <c r="AV720" i="12"/>
  <c r="AV719" i="12"/>
  <c r="AV718" i="12"/>
  <c r="AV717" i="12"/>
  <c r="AV716" i="12"/>
  <c r="AV715" i="12"/>
  <c r="AV714" i="12"/>
  <c r="AV713" i="12"/>
  <c r="AV712" i="12"/>
  <c r="AV711" i="12"/>
  <c r="AV710" i="12"/>
  <c r="AV709" i="12"/>
  <c r="AV708" i="12"/>
  <c r="AV707" i="12"/>
  <c r="AV706" i="12"/>
  <c r="AV705" i="12"/>
  <c r="AV704" i="12"/>
  <c r="AV703" i="12"/>
  <c r="AV702" i="12"/>
  <c r="AV701" i="12"/>
  <c r="AV700" i="12"/>
  <c r="AV699" i="12"/>
  <c r="AV698" i="12"/>
  <c r="AV697" i="12"/>
  <c r="AV696" i="12"/>
  <c r="AV695" i="12"/>
  <c r="AV694" i="12"/>
  <c r="AV693" i="12"/>
  <c r="AV692" i="12"/>
  <c r="AV691" i="12"/>
  <c r="AV690" i="12"/>
  <c r="AV689" i="12"/>
  <c r="AV688" i="12"/>
  <c r="AV687" i="12"/>
  <c r="AV686" i="12"/>
  <c r="AV685" i="12"/>
  <c r="AV684" i="12"/>
  <c r="AV683" i="12"/>
  <c r="AV682" i="12"/>
  <c r="AV681" i="12"/>
  <c r="AV680" i="12"/>
  <c r="AV679" i="12"/>
  <c r="AV678" i="12"/>
  <c r="AV677" i="12"/>
  <c r="AV676" i="12"/>
  <c r="AV675" i="12"/>
  <c r="AV674" i="12"/>
  <c r="AV673" i="12"/>
  <c r="AV672" i="12"/>
  <c r="AV671" i="12"/>
  <c r="AV670" i="12"/>
  <c r="AV669" i="12"/>
  <c r="AV668" i="12"/>
  <c r="AV667" i="12"/>
  <c r="AV666" i="12"/>
  <c r="AV665" i="12"/>
  <c r="AV664" i="12"/>
  <c r="AV663" i="12"/>
  <c r="AV662" i="12"/>
  <c r="AV661" i="12"/>
  <c r="AV660" i="12"/>
  <c r="AV659" i="12"/>
  <c r="AV658" i="12"/>
  <c r="AV657" i="12"/>
  <c r="AV656" i="12"/>
  <c r="AV655" i="12"/>
  <c r="AV654" i="12"/>
  <c r="AV653" i="12"/>
  <c r="AV652" i="12"/>
  <c r="AV651" i="12"/>
  <c r="AV650" i="12"/>
  <c r="AV649" i="12"/>
  <c r="AV648" i="12"/>
  <c r="AV647" i="12"/>
  <c r="AV646" i="12"/>
  <c r="AV645" i="12"/>
  <c r="AV644" i="12"/>
  <c r="AV643" i="12"/>
  <c r="AV642" i="12"/>
  <c r="AV641" i="12"/>
  <c r="AV640" i="12"/>
  <c r="AV639" i="12"/>
  <c r="AV638" i="12"/>
  <c r="AV637" i="12"/>
  <c r="AV636" i="12"/>
  <c r="AV635" i="12"/>
  <c r="AV634" i="12"/>
  <c r="AV633" i="12"/>
  <c r="AV632" i="12"/>
  <c r="AV631" i="12"/>
  <c r="AV630" i="12"/>
  <c r="AV629" i="12"/>
  <c r="AV628" i="12"/>
  <c r="AV627" i="12"/>
  <c r="AV626" i="12"/>
  <c r="AV625" i="12"/>
  <c r="AV624" i="12"/>
  <c r="AV623" i="12"/>
  <c r="AV622" i="12"/>
  <c r="AV621" i="12"/>
  <c r="AV620" i="12"/>
  <c r="AV619" i="12"/>
  <c r="AV618" i="12"/>
  <c r="AV617" i="12"/>
  <c r="AV616" i="12"/>
  <c r="AV615" i="12"/>
  <c r="AV614" i="12"/>
  <c r="AV613" i="12"/>
  <c r="AV612" i="12"/>
  <c r="AV611" i="12"/>
  <c r="AV610" i="12"/>
  <c r="AV609" i="12"/>
  <c r="AV608" i="12"/>
  <c r="AV607" i="12"/>
  <c r="AV606" i="12"/>
  <c r="AV605" i="12"/>
  <c r="AV604" i="12"/>
  <c r="AV603" i="12"/>
  <c r="AV602" i="12"/>
  <c r="AV601" i="12"/>
  <c r="AV600" i="12"/>
  <c r="AV599" i="12"/>
  <c r="AV598" i="12"/>
  <c r="AV597" i="12"/>
  <c r="AV596" i="12"/>
  <c r="AV595" i="12"/>
  <c r="AV594" i="12"/>
  <c r="AV593" i="12"/>
  <c r="AV592" i="12"/>
  <c r="AV591" i="12"/>
  <c r="AV590" i="12"/>
  <c r="AV589" i="12"/>
  <c r="AV588" i="12"/>
  <c r="AV587" i="12"/>
  <c r="AV586" i="12"/>
  <c r="AV585" i="12"/>
  <c r="AV584" i="12"/>
  <c r="AV583" i="12"/>
  <c r="AV582" i="12"/>
  <c r="AV581" i="12"/>
  <c r="AV580" i="12"/>
  <c r="AV579" i="12"/>
  <c r="AV578" i="12"/>
  <c r="AV577" i="12"/>
  <c r="AV576" i="12"/>
  <c r="AV575" i="12"/>
  <c r="AV574" i="12"/>
  <c r="AV573" i="12"/>
  <c r="AV572" i="12"/>
  <c r="AV571" i="12"/>
  <c r="AV570" i="12"/>
  <c r="AV569" i="12"/>
  <c r="AV568" i="12"/>
  <c r="AV567" i="12"/>
  <c r="AV566" i="12"/>
  <c r="AV565" i="12"/>
  <c r="AV564" i="12"/>
  <c r="AV563" i="12"/>
  <c r="AV562" i="12"/>
  <c r="AV561" i="12"/>
  <c r="AV560" i="12"/>
  <c r="AV559" i="12"/>
  <c r="AV558" i="12"/>
  <c r="AV557" i="12"/>
  <c r="AV556" i="12"/>
  <c r="AV555" i="12"/>
  <c r="AV554" i="12"/>
  <c r="AV553" i="12"/>
  <c r="AV552" i="12"/>
  <c r="AV551" i="12"/>
  <c r="AV550" i="12"/>
  <c r="AV549" i="12"/>
  <c r="AV548" i="12"/>
  <c r="AV547" i="12"/>
  <c r="AV546" i="12"/>
  <c r="AV545" i="12"/>
  <c r="AV544" i="12"/>
  <c r="AV543" i="12"/>
  <c r="AV542" i="12"/>
  <c r="AV541" i="12"/>
  <c r="AV540" i="12"/>
  <c r="AV539" i="12"/>
  <c r="AV538" i="12"/>
  <c r="AV537" i="12"/>
  <c r="AV536" i="12"/>
  <c r="AV535" i="12"/>
  <c r="AV534" i="12"/>
  <c r="AV533" i="12"/>
  <c r="AV532" i="12"/>
  <c r="AV531" i="12"/>
  <c r="AV530" i="12"/>
  <c r="AV529" i="12"/>
  <c r="AV528" i="12"/>
  <c r="AV527" i="12"/>
  <c r="AV526" i="12"/>
  <c r="AV525" i="12"/>
  <c r="AV524" i="12"/>
  <c r="AV523" i="12"/>
  <c r="AV522" i="12"/>
  <c r="AV521" i="12"/>
  <c r="AV520" i="12"/>
  <c r="AV519" i="12"/>
  <c r="AV518" i="12"/>
  <c r="AV517" i="12"/>
  <c r="AV516" i="12"/>
  <c r="AV515" i="12"/>
  <c r="AV514" i="12"/>
  <c r="AV513" i="12"/>
  <c r="AV512" i="12"/>
  <c r="AV511" i="12"/>
  <c r="AV510" i="12"/>
  <c r="AV509" i="12"/>
  <c r="AV508" i="12"/>
  <c r="AV507" i="12"/>
  <c r="AV506" i="12"/>
  <c r="AV505" i="12"/>
  <c r="AV504" i="12"/>
  <c r="AV503" i="12"/>
  <c r="AV502" i="12"/>
  <c r="AV501" i="12"/>
  <c r="AV500" i="12"/>
  <c r="AV499" i="12"/>
  <c r="AV498" i="12"/>
  <c r="AV497" i="12"/>
  <c r="AV496" i="12"/>
  <c r="AV495" i="12"/>
  <c r="AV494" i="12"/>
  <c r="AV493" i="12"/>
  <c r="AV492" i="12"/>
  <c r="AV491" i="12"/>
  <c r="AV490" i="12"/>
  <c r="AV489" i="12"/>
  <c r="AV488" i="12"/>
  <c r="AV487" i="12"/>
  <c r="AV486" i="12"/>
  <c r="AV485" i="12"/>
  <c r="AV484" i="12"/>
  <c r="AV483" i="12"/>
  <c r="AV482" i="12"/>
  <c r="AV481" i="12"/>
  <c r="AV480" i="12"/>
  <c r="AV479" i="12"/>
  <c r="AV478" i="12"/>
  <c r="AV477" i="12"/>
  <c r="AV476" i="12"/>
  <c r="AV475" i="12"/>
  <c r="AV474" i="12"/>
  <c r="AV473" i="12"/>
  <c r="AV472" i="12"/>
  <c r="AV471" i="12"/>
  <c r="AV470" i="12"/>
  <c r="AV469" i="12"/>
  <c r="AV468" i="12"/>
  <c r="AV467" i="12"/>
  <c r="AV466" i="12"/>
  <c r="AV465" i="12"/>
  <c r="AV464" i="12"/>
  <c r="AV463" i="12"/>
  <c r="AV462" i="12"/>
  <c r="AV461" i="12"/>
  <c r="AV460" i="12"/>
  <c r="AV459" i="12"/>
  <c r="AV458" i="12"/>
  <c r="AV457" i="12"/>
  <c r="AV456" i="12"/>
  <c r="AV455" i="12"/>
  <c r="AV454" i="12"/>
  <c r="AV453" i="12"/>
  <c r="AV452" i="12"/>
  <c r="AV451" i="12"/>
  <c r="AV450" i="12"/>
  <c r="AV449" i="12"/>
  <c r="AV448" i="12"/>
  <c r="AV447" i="12"/>
  <c r="AV446" i="12"/>
  <c r="AV445" i="12"/>
  <c r="AV444" i="12"/>
  <c r="AV443" i="12"/>
  <c r="AV442" i="12"/>
  <c r="AV441" i="12"/>
  <c r="AV440" i="12"/>
  <c r="AV439" i="12"/>
  <c r="AV438" i="12"/>
  <c r="AV437" i="12"/>
  <c r="AV436" i="12"/>
  <c r="AV435" i="12"/>
  <c r="AV434" i="12"/>
  <c r="AV433" i="12"/>
  <c r="AV432" i="12"/>
  <c r="AV431" i="12"/>
  <c r="AV430" i="12"/>
  <c r="AV429" i="12"/>
  <c r="AV428" i="12"/>
  <c r="AV427" i="12"/>
  <c r="AV426" i="12"/>
  <c r="AV425" i="12"/>
  <c r="AV424" i="12"/>
  <c r="AV423" i="12"/>
  <c r="AV422" i="12"/>
  <c r="AV421" i="12"/>
  <c r="AV420" i="12"/>
  <c r="AV419" i="12"/>
  <c r="AV418" i="12"/>
  <c r="AV417" i="12"/>
  <c r="AV416" i="12"/>
  <c r="AV415" i="12"/>
  <c r="AV414" i="12"/>
  <c r="AV413" i="12"/>
  <c r="AV412" i="12"/>
  <c r="AV411" i="12"/>
  <c r="AV410" i="12"/>
  <c r="AV409" i="12"/>
  <c r="AV408" i="12"/>
  <c r="AV407" i="12"/>
  <c r="AV406" i="12"/>
  <c r="AV405" i="12"/>
  <c r="AV404" i="12"/>
  <c r="AV403" i="12"/>
  <c r="AV402" i="12"/>
  <c r="AV401" i="12"/>
  <c r="AV400" i="12"/>
  <c r="AV399" i="12"/>
  <c r="AV398" i="12"/>
  <c r="AV397" i="12"/>
  <c r="AV396" i="12"/>
  <c r="AV395" i="12"/>
  <c r="AV394" i="12"/>
  <c r="AV393" i="12"/>
  <c r="AV392" i="12"/>
  <c r="AV391" i="12"/>
  <c r="AV390" i="12"/>
  <c r="AV389" i="12"/>
  <c r="AV388" i="12"/>
  <c r="AV387" i="12"/>
  <c r="AV386" i="12"/>
  <c r="AV385" i="12"/>
  <c r="AV384" i="12"/>
  <c r="AV383" i="12"/>
  <c r="AV382" i="12"/>
  <c r="AV381" i="12"/>
  <c r="AV380" i="12"/>
  <c r="AV379" i="12"/>
  <c r="AV378" i="12"/>
  <c r="AV377" i="12"/>
  <c r="AV376" i="12"/>
  <c r="AV375" i="12"/>
  <c r="AV374" i="12"/>
  <c r="AV373" i="12"/>
  <c r="AV372" i="12"/>
  <c r="AV371" i="12"/>
  <c r="AV370" i="12"/>
  <c r="AV369" i="12"/>
  <c r="AV368" i="12"/>
  <c r="AV367" i="12"/>
  <c r="AV366" i="12"/>
  <c r="AV365" i="12"/>
  <c r="AV364" i="12"/>
  <c r="AV363" i="12"/>
  <c r="AV362" i="12"/>
  <c r="AV361" i="12"/>
  <c r="AV360" i="12"/>
  <c r="AV359" i="12"/>
  <c r="AV358" i="12"/>
  <c r="AV357" i="12"/>
  <c r="AV356" i="12"/>
  <c r="AV355" i="12"/>
  <c r="AV354" i="12"/>
  <c r="AV353" i="12"/>
  <c r="AV352" i="12"/>
  <c r="AV351" i="12"/>
  <c r="AV350" i="12"/>
  <c r="AV349" i="12"/>
  <c r="AV348" i="12"/>
  <c r="AV347" i="12"/>
  <c r="AV346" i="12"/>
  <c r="AV345" i="12"/>
  <c r="AV344" i="12"/>
  <c r="AV343" i="12"/>
  <c r="AV342" i="12"/>
  <c r="AV341" i="12"/>
  <c r="AV340" i="12"/>
  <c r="AV339" i="12"/>
  <c r="AV338" i="12"/>
  <c r="AV337" i="12"/>
  <c r="AV336" i="12"/>
  <c r="AV335" i="12"/>
  <c r="AV334" i="12"/>
  <c r="AV333" i="12"/>
  <c r="AV332" i="12"/>
  <c r="AV331" i="12"/>
  <c r="AV330" i="12"/>
  <c r="AV329" i="12"/>
  <c r="AV328" i="12"/>
  <c r="AV327" i="12"/>
  <c r="AV326" i="12"/>
  <c r="AV325" i="12"/>
  <c r="AV324" i="12"/>
  <c r="AV323" i="12"/>
  <c r="AV322" i="12"/>
  <c r="AV321" i="12"/>
  <c r="AV320" i="12"/>
  <c r="AV319" i="12"/>
  <c r="AV318" i="12"/>
  <c r="AV317" i="12"/>
  <c r="AV316" i="12"/>
  <c r="AV315" i="12"/>
  <c r="AV314" i="12"/>
  <c r="AV313" i="12"/>
  <c r="AV312" i="12"/>
  <c r="AV311" i="12"/>
  <c r="AV310" i="12"/>
  <c r="AV309" i="12"/>
  <c r="AV308" i="12"/>
  <c r="AV307" i="12"/>
  <c r="AV306" i="12"/>
  <c r="AV305" i="12"/>
  <c r="AV304" i="12"/>
  <c r="AV303" i="12"/>
  <c r="AV302" i="12"/>
  <c r="AV301" i="12"/>
  <c r="AV300" i="12"/>
  <c r="AV299" i="12"/>
  <c r="AV298" i="12"/>
  <c r="AV297" i="12"/>
  <c r="AV296" i="12"/>
  <c r="AV295" i="12"/>
  <c r="AV294" i="12"/>
  <c r="AV293" i="12"/>
  <c r="AV292" i="12"/>
  <c r="AV291" i="12"/>
  <c r="AV290" i="12"/>
  <c r="AV289" i="12"/>
  <c r="AV288" i="12"/>
  <c r="AV287" i="12"/>
  <c r="AV286" i="12"/>
  <c r="AV285" i="12"/>
  <c r="AV284" i="12"/>
  <c r="AV283" i="12"/>
  <c r="AV282" i="12"/>
  <c r="AV281" i="12"/>
  <c r="AV280" i="12"/>
  <c r="AV279" i="12"/>
  <c r="AV278" i="12"/>
  <c r="AV277" i="12"/>
  <c r="AV276" i="12"/>
  <c r="AV275" i="12"/>
  <c r="AV274" i="12"/>
  <c r="AV273" i="12"/>
  <c r="AV272" i="12"/>
  <c r="AV271" i="12"/>
  <c r="AV270" i="12"/>
  <c r="AV269" i="12"/>
  <c r="AV268" i="12"/>
  <c r="AV267" i="12"/>
  <c r="AV266" i="12"/>
  <c r="AV265" i="12"/>
  <c r="AV264" i="12"/>
  <c r="AV263" i="12"/>
  <c r="AV262" i="12"/>
  <c r="AV261" i="12"/>
  <c r="AV260" i="12"/>
  <c r="AV259" i="12"/>
  <c r="AV258" i="12"/>
  <c r="AV257" i="12"/>
  <c r="AV256" i="12"/>
  <c r="AV255" i="12"/>
  <c r="AV254" i="12"/>
  <c r="AV253" i="12"/>
  <c r="AV252" i="12"/>
  <c r="AV251" i="12"/>
  <c r="AV250" i="12"/>
  <c r="AV249" i="12"/>
  <c r="AV248" i="12"/>
  <c r="AV247" i="12"/>
  <c r="AV246" i="12"/>
  <c r="AV245" i="12"/>
  <c r="AV244" i="12"/>
  <c r="AV243" i="12"/>
  <c r="AV242" i="12"/>
  <c r="AV241" i="12"/>
  <c r="AV240" i="12"/>
  <c r="AV239" i="12"/>
  <c r="AV238" i="12"/>
  <c r="AV237" i="12"/>
  <c r="AV236" i="12"/>
  <c r="AV235" i="12"/>
  <c r="AV234" i="12"/>
  <c r="AV233" i="12"/>
  <c r="AV232" i="12"/>
  <c r="AV231" i="12"/>
  <c r="AV230" i="12"/>
  <c r="AV229" i="12"/>
  <c r="AV228" i="12"/>
  <c r="AV227" i="12"/>
  <c r="AV226" i="12"/>
  <c r="AV225" i="12"/>
  <c r="AV224" i="12"/>
  <c r="AV223" i="12"/>
  <c r="AV222" i="12"/>
  <c r="AV221" i="12"/>
  <c r="AV220" i="12"/>
  <c r="AV219" i="12"/>
  <c r="AV218" i="12"/>
  <c r="AV217" i="12"/>
  <c r="AV216" i="12"/>
  <c r="AV215" i="12"/>
  <c r="AV214" i="12"/>
  <c r="AV213" i="12"/>
  <c r="AV212" i="12"/>
  <c r="AV211" i="12"/>
  <c r="AV210" i="12"/>
  <c r="AV209" i="12"/>
  <c r="AV208" i="12"/>
  <c r="AV207" i="12"/>
  <c r="AV206" i="12"/>
  <c r="AV205" i="12"/>
  <c r="AV204" i="12"/>
  <c r="AV203" i="12"/>
  <c r="AV202" i="12"/>
  <c r="AV201" i="12"/>
  <c r="AV200" i="12"/>
  <c r="AV199" i="12"/>
  <c r="AV198" i="12"/>
  <c r="AV197" i="12"/>
  <c r="AV196" i="12"/>
  <c r="AV195" i="12"/>
  <c r="AV194" i="12"/>
  <c r="AV193" i="12"/>
  <c r="AV192" i="12"/>
  <c r="AV191" i="12"/>
  <c r="AV190" i="12"/>
  <c r="AV189" i="12"/>
  <c r="AV188" i="12"/>
  <c r="AV187" i="12"/>
  <c r="AV186" i="12"/>
  <c r="AV185" i="12"/>
  <c r="AV184" i="12"/>
  <c r="AV183" i="12"/>
  <c r="AV182" i="12"/>
  <c r="AV181" i="12"/>
  <c r="AV180" i="12"/>
  <c r="AV179" i="12"/>
  <c r="AV178" i="12"/>
  <c r="AV177" i="12"/>
  <c r="AV176" i="12"/>
  <c r="AV175" i="12"/>
  <c r="AV174" i="12"/>
  <c r="AV173" i="12"/>
  <c r="AV172" i="12"/>
  <c r="AV171" i="12"/>
  <c r="AV170" i="12"/>
  <c r="AV169" i="12"/>
  <c r="AV168" i="12"/>
  <c r="AV167" i="12"/>
  <c r="AV166" i="12"/>
  <c r="AV165" i="12"/>
  <c r="AV164" i="12"/>
  <c r="AV163" i="12"/>
  <c r="AV162" i="12"/>
  <c r="AV161" i="12"/>
  <c r="AV160" i="12"/>
  <c r="AV159" i="12"/>
  <c r="AV158" i="12"/>
  <c r="AV157" i="12"/>
  <c r="AV156" i="12"/>
  <c r="AV155" i="12"/>
  <c r="AV154" i="12"/>
  <c r="AV153" i="12"/>
  <c r="AV152" i="12"/>
  <c r="AV151" i="12"/>
  <c r="AV150" i="12"/>
  <c r="AV149" i="12"/>
  <c r="AV148" i="12"/>
  <c r="AV147" i="12"/>
  <c r="AV146" i="12"/>
  <c r="AV145" i="12"/>
  <c r="AV144" i="12"/>
  <c r="AV143" i="12"/>
  <c r="AV142" i="12"/>
  <c r="AV141" i="12"/>
  <c r="AV140" i="12"/>
  <c r="AV139" i="12"/>
  <c r="AV138" i="12"/>
  <c r="AV137" i="12"/>
  <c r="AV136" i="12"/>
  <c r="AV135" i="12"/>
  <c r="AV134" i="12"/>
  <c r="AV133" i="12"/>
  <c r="AV132" i="12"/>
  <c r="AV131" i="12"/>
  <c r="AV130" i="12"/>
  <c r="AV129" i="12"/>
  <c r="AV128" i="12"/>
  <c r="AV127" i="12"/>
  <c r="AV126" i="12"/>
  <c r="AV125" i="12"/>
  <c r="AV124" i="12"/>
  <c r="AV123" i="12"/>
  <c r="AV122" i="12"/>
  <c r="AV121" i="12"/>
  <c r="AV120" i="12"/>
  <c r="AV119" i="12"/>
  <c r="AV118" i="12"/>
  <c r="AV117" i="12"/>
  <c r="AV116" i="12"/>
  <c r="AV115" i="12"/>
  <c r="AV114" i="12"/>
  <c r="AV113" i="12"/>
  <c r="AV112" i="12"/>
  <c r="AV111" i="12"/>
  <c r="AV110" i="12"/>
  <c r="AV109" i="12"/>
  <c r="AV108" i="12"/>
  <c r="AV107" i="12"/>
  <c r="AV106" i="12"/>
  <c r="AV105" i="12"/>
  <c r="AV104" i="12"/>
  <c r="AV103" i="12"/>
  <c r="AV102" i="12"/>
  <c r="AV101" i="12"/>
  <c r="AV100" i="12"/>
  <c r="AV99" i="12"/>
  <c r="AV98" i="12"/>
  <c r="AV97" i="12"/>
  <c r="AV96" i="12"/>
  <c r="AV95" i="12"/>
  <c r="AV94" i="12"/>
  <c r="AV93" i="12"/>
  <c r="AV92" i="12"/>
  <c r="AV91" i="12"/>
  <c r="AV90" i="12"/>
  <c r="AV89" i="12"/>
  <c r="AV88" i="12"/>
  <c r="AV87" i="12"/>
  <c r="AV86" i="12"/>
  <c r="AV85" i="12"/>
  <c r="AV84" i="12"/>
  <c r="AV83" i="12"/>
  <c r="AV82" i="12"/>
  <c r="AV81" i="12"/>
  <c r="AV80" i="12"/>
  <c r="AV79" i="12"/>
  <c r="AV78" i="12"/>
  <c r="AV77" i="12"/>
  <c r="AV76" i="12"/>
  <c r="AV75" i="12"/>
  <c r="AV74" i="12"/>
  <c r="AV73" i="12"/>
  <c r="AV72" i="12"/>
  <c r="AV71" i="12"/>
  <c r="AV70" i="12"/>
  <c r="AV69" i="12"/>
  <c r="AV68" i="12"/>
  <c r="AV67" i="12"/>
  <c r="AV66" i="12"/>
  <c r="AV65" i="12"/>
  <c r="AV64" i="12"/>
  <c r="AV63" i="12"/>
  <c r="AV62" i="12"/>
  <c r="AV61" i="12"/>
  <c r="AV60" i="12"/>
  <c r="AV59" i="12"/>
  <c r="AV58" i="12"/>
  <c r="AV57" i="12"/>
  <c r="AV56" i="12"/>
  <c r="AV55" i="12"/>
  <c r="AV54" i="12"/>
  <c r="AV53" i="12"/>
  <c r="AV52" i="12"/>
  <c r="AV51" i="12"/>
  <c r="AV50" i="12"/>
  <c r="AV49" i="12"/>
  <c r="AV48" i="12"/>
  <c r="AV47" i="12"/>
  <c r="AV46" i="12"/>
  <c r="AV45" i="12"/>
  <c r="AV44" i="12"/>
  <c r="AV43" i="12"/>
  <c r="AV42" i="12"/>
  <c r="AV41" i="12"/>
  <c r="AV40" i="12"/>
  <c r="AV39" i="12"/>
  <c r="AV38" i="12"/>
  <c r="AV37" i="12"/>
  <c r="AV36" i="12"/>
  <c r="AV35" i="12"/>
  <c r="AV34" i="12"/>
  <c r="AV33" i="12"/>
  <c r="AV32" i="12"/>
  <c r="AV31" i="12"/>
  <c r="AV30" i="12"/>
  <c r="AV29" i="12"/>
  <c r="AV28" i="12"/>
  <c r="AV27" i="12"/>
  <c r="AV26" i="12"/>
  <c r="AV25" i="12"/>
  <c r="AV24" i="12"/>
  <c r="AV23" i="12"/>
  <c r="AV22" i="12"/>
  <c r="AV21" i="12"/>
  <c r="AV20" i="12"/>
  <c r="AV19" i="12"/>
  <c r="AV18" i="12"/>
  <c r="AV17" i="12"/>
  <c r="AV16" i="12"/>
  <c r="AV15" i="12"/>
  <c r="AV14" i="12"/>
  <c r="AV13" i="12"/>
  <c r="AV12" i="12"/>
  <c r="AV11" i="12"/>
  <c r="AV10" i="12"/>
  <c r="AV9" i="12"/>
  <c r="AV8" i="12"/>
  <c r="AV7" i="12"/>
  <c r="AV6" i="12"/>
  <c r="AV5" i="12"/>
  <c r="AV4" i="12"/>
  <c r="AV3" i="12"/>
  <c r="AQ724" i="12"/>
  <c r="AQ723" i="12"/>
  <c r="AQ722" i="12"/>
  <c r="AQ721" i="12"/>
  <c r="AQ720" i="12"/>
  <c r="AQ719" i="12"/>
  <c r="AQ718" i="12"/>
  <c r="AQ717" i="12"/>
  <c r="AQ716" i="12"/>
  <c r="AQ715" i="12"/>
  <c r="AQ714" i="12"/>
  <c r="AQ713" i="12"/>
  <c r="AQ712" i="12"/>
  <c r="AQ711" i="12"/>
  <c r="AQ710" i="12"/>
  <c r="AQ709" i="12"/>
  <c r="AQ708" i="12"/>
  <c r="AQ707" i="12"/>
  <c r="AQ706" i="12"/>
  <c r="AQ705" i="12"/>
  <c r="AQ704" i="12"/>
  <c r="AQ703" i="12"/>
  <c r="AQ702" i="12"/>
  <c r="AQ701" i="12"/>
  <c r="AQ700" i="12"/>
  <c r="AQ699" i="12"/>
  <c r="AQ698" i="12"/>
  <c r="AQ697" i="12"/>
  <c r="AQ696" i="12"/>
  <c r="AQ695" i="12"/>
  <c r="AQ694" i="12"/>
  <c r="AQ693" i="12"/>
  <c r="AQ692" i="12"/>
  <c r="AQ691" i="12"/>
  <c r="AQ690" i="12"/>
  <c r="AQ689" i="12"/>
  <c r="AQ688" i="12"/>
  <c r="AQ687" i="12"/>
  <c r="AQ686" i="12"/>
  <c r="AQ685" i="12"/>
  <c r="AQ684" i="12"/>
  <c r="AQ683" i="12"/>
  <c r="AQ682" i="12"/>
  <c r="AQ681" i="12"/>
  <c r="AQ680" i="12"/>
  <c r="AQ679" i="12"/>
  <c r="AQ678" i="12"/>
  <c r="AQ677" i="12"/>
  <c r="AQ676" i="12"/>
  <c r="AQ675" i="12"/>
  <c r="AQ674" i="12"/>
  <c r="AQ673" i="12"/>
  <c r="AQ672" i="12"/>
  <c r="AQ671" i="12"/>
  <c r="AQ670" i="12"/>
  <c r="AQ669" i="12"/>
  <c r="AQ668" i="12"/>
  <c r="AQ667" i="12"/>
  <c r="AQ666" i="12"/>
  <c r="AQ665" i="12"/>
  <c r="AQ664" i="12"/>
  <c r="AQ663" i="12"/>
  <c r="AQ662" i="12"/>
  <c r="AQ661" i="12"/>
  <c r="AQ660" i="12"/>
  <c r="AQ659" i="12"/>
  <c r="AQ658" i="12"/>
  <c r="AQ657" i="12"/>
  <c r="AQ656" i="12"/>
  <c r="AQ655" i="12"/>
  <c r="AQ654" i="12"/>
  <c r="AQ653" i="12"/>
  <c r="AQ652" i="12"/>
  <c r="AQ651" i="12"/>
  <c r="AQ650" i="12"/>
  <c r="AQ649" i="12"/>
  <c r="AQ648" i="12"/>
  <c r="AQ647" i="12"/>
  <c r="AQ646" i="12"/>
  <c r="AQ645" i="12"/>
  <c r="AQ644" i="12"/>
  <c r="AQ643" i="12"/>
  <c r="AQ642" i="12"/>
  <c r="AQ641" i="12"/>
  <c r="AQ640" i="12"/>
  <c r="AQ639" i="12"/>
  <c r="AQ638" i="12"/>
  <c r="AQ637" i="12"/>
  <c r="AQ636" i="12"/>
  <c r="AQ635" i="12"/>
  <c r="AQ634" i="12"/>
  <c r="AQ633" i="12"/>
  <c r="AQ632" i="12"/>
  <c r="AQ631" i="12"/>
  <c r="AQ630" i="12"/>
  <c r="AQ629" i="12"/>
  <c r="AQ628" i="12"/>
  <c r="AQ627" i="12"/>
  <c r="AQ626" i="12"/>
  <c r="AQ625" i="12"/>
  <c r="AQ624" i="12"/>
  <c r="AQ623" i="12"/>
  <c r="AQ622" i="12"/>
  <c r="AQ621" i="12"/>
  <c r="AQ620" i="12"/>
  <c r="AQ619" i="12"/>
  <c r="AQ618" i="12"/>
  <c r="AQ617" i="12"/>
  <c r="AQ616" i="12"/>
  <c r="AQ615" i="12"/>
  <c r="AQ614" i="12"/>
  <c r="AQ613" i="12"/>
  <c r="AQ612" i="12"/>
  <c r="AQ611" i="12"/>
  <c r="AQ610" i="12"/>
  <c r="AQ609" i="12"/>
  <c r="AQ608" i="12"/>
  <c r="AQ607" i="12"/>
  <c r="AQ606" i="12"/>
  <c r="AQ605" i="12"/>
  <c r="AQ604" i="12"/>
  <c r="AQ603" i="12"/>
  <c r="AQ602" i="12"/>
  <c r="AQ601" i="12"/>
  <c r="AQ600" i="12"/>
  <c r="AQ599" i="12"/>
  <c r="AQ598" i="12"/>
  <c r="AQ597" i="12"/>
  <c r="AQ596" i="12"/>
  <c r="AQ595" i="12"/>
  <c r="AQ594" i="12"/>
  <c r="AQ593" i="12"/>
  <c r="AQ592" i="12"/>
  <c r="AQ591" i="12"/>
  <c r="AQ590" i="12"/>
  <c r="AQ589" i="12"/>
  <c r="AQ588" i="12"/>
  <c r="AQ587" i="12"/>
  <c r="AQ586" i="12"/>
  <c r="AQ585" i="12"/>
  <c r="AQ584" i="12"/>
  <c r="AQ583" i="12"/>
  <c r="AQ582" i="12"/>
  <c r="AQ581" i="12"/>
  <c r="AQ580" i="12"/>
  <c r="AQ579" i="12"/>
  <c r="AQ578" i="12"/>
  <c r="AQ577" i="12"/>
  <c r="AQ576" i="12"/>
  <c r="AQ575" i="12"/>
  <c r="AQ574" i="12"/>
  <c r="AQ573" i="12"/>
  <c r="AQ572" i="12"/>
  <c r="AQ571" i="12"/>
  <c r="AQ570" i="12"/>
  <c r="AQ569" i="12"/>
  <c r="AQ568" i="12"/>
  <c r="AQ567" i="12"/>
  <c r="AQ566" i="12"/>
  <c r="AQ565" i="12"/>
  <c r="AQ564" i="12"/>
  <c r="AQ563" i="12"/>
  <c r="AQ562" i="12"/>
  <c r="AQ561" i="12"/>
  <c r="AQ560" i="12"/>
  <c r="AQ559" i="12"/>
  <c r="AQ558" i="12"/>
  <c r="AQ557" i="12"/>
  <c r="AQ556" i="12"/>
  <c r="AQ555" i="12"/>
  <c r="AQ554" i="12"/>
  <c r="AQ553" i="12"/>
  <c r="AQ552" i="12"/>
  <c r="AQ551" i="12"/>
  <c r="AQ550" i="12"/>
  <c r="AQ549" i="12"/>
  <c r="AQ548" i="12"/>
  <c r="AQ547" i="12"/>
  <c r="AQ546" i="12"/>
  <c r="AQ545" i="12"/>
  <c r="AQ544" i="12"/>
  <c r="AQ543" i="12"/>
  <c r="AQ542" i="12"/>
  <c r="AQ541" i="12"/>
  <c r="AQ540" i="12"/>
  <c r="AQ539" i="12"/>
  <c r="AQ538" i="12"/>
  <c r="AQ537" i="12"/>
  <c r="AQ536" i="12"/>
  <c r="AQ535" i="12"/>
  <c r="AQ534" i="12"/>
  <c r="AQ533" i="12"/>
  <c r="AQ532" i="12"/>
  <c r="AQ531" i="12"/>
  <c r="AQ530" i="12"/>
  <c r="AQ529" i="12"/>
  <c r="AQ528" i="12"/>
  <c r="AQ527" i="12"/>
  <c r="AQ526" i="12"/>
  <c r="AQ525" i="12"/>
  <c r="AQ524" i="12"/>
  <c r="AQ523" i="12"/>
  <c r="AQ522" i="12"/>
  <c r="AQ521" i="12"/>
  <c r="AQ520" i="12"/>
  <c r="AQ519" i="12"/>
  <c r="AQ518" i="12"/>
  <c r="AQ517" i="12"/>
  <c r="AQ516" i="12"/>
  <c r="AQ515" i="12"/>
  <c r="AQ514" i="12"/>
  <c r="AQ513" i="12"/>
  <c r="AQ512" i="12"/>
  <c r="AQ511" i="12"/>
  <c r="AQ510" i="12"/>
  <c r="AQ509" i="12"/>
  <c r="AQ508" i="12"/>
  <c r="AQ507" i="12"/>
  <c r="AQ506" i="12"/>
  <c r="AQ505" i="12"/>
  <c r="AQ504" i="12"/>
  <c r="AQ503" i="12"/>
  <c r="AQ502" i="12"/>
  <c r="AQ501" i="12"/>
  <c r="AQ500" i="12"/>
  <c r="AQ499" i="12"/>
  <c r="AQ498" i="12"/>
  <c r="AQ497" i="12"/>
  <c r="AQ496" i="12"/>
  <c r="AQ495" i="12"/>
  <c r="AQ494" i="12"/>
  <c r="AQ493" i="12"/>
  <c r="AQ492" i="12"/>
  <c r="AQ491" i="12"/>
  <c r="AQ490" i="12"/>
  <c r="AQ489" i="12"/>
  <c r="AQ488" i="12"/>
  <c r="AQ487" i="12"/>
  <c r="AQ486" i="12"/>
  <c r="AQ485" i="12"/>
  <c r="AQ484" i="12"/>
  <c r="AQ483" i="12"/>
  <c r="AQ482" i="12"/>
  <c r="AQ481" i="12"/>
  <c r="AQ480" i="12"/>
  <c r="AQ479" i="12"/>
  <c r="AQ478" i="12"/>
  <c r="AQ477" i="12"/>
  <c r="AQ476" i="12"/>
  <c r="AQ475" i="12"/>
  <c r="AQ474" i="12"/>
  <c r="AQ473" i="12"/>
  <c r="AQ472" i="12"/>
  <c r="AQ471" i="12"/>
  <c r="AQ470" i="12"/>
  <c r="AQ469" i="12"/>
  <c r="AQ468" i="12"/>
  <c r="AQ467" i="12"/>
  <c r="AQ466" i="12"/>
  <c r="AQ465" i="12"/>
  <c r="AQ464" i="12"/>
  <c r="AQ463" i="12"/>
  <c r="AQ462" i="12"/>
  <c r="AQ461" i="12"/>
  <c r="AQ460" i="12"/>
  <c r="AQ459" i="12"/>
  <c r="AQ458" i="12"/>
  <c r="AQ457" i="12"/>
  <c r="AQ456" i="12"/>
  <c r="AQ455" i="12"/>
  <c r="AQ454" i="12"/>
  <c r="AQ453" i="12"/>
  <c r="AQ452" i="12"/>
  <c r="AQ451" i="12"/>
  <c r="AQ450" i="12"/>
  <c r="AQ449" i="12"/>
  <c r="AQ448" i="12"/>
  <c r="AQ447" i="12"/>
  <c r="AQ446" i="12"/>
  <c r="AQ445" i="12"/>
  <c r="AQ444" i="12"/>
  <c r="AQ443" i="12"/>
  <c r="AQ442" i="12"/>
  <c r="AQ441" i="12"/>
  <c r="AQ440" i="12"/>
  <c r="AQ439" i="12"/>
  <c r="AQ438" i="12"/>
  <c r="AQ437" i="12"/>
  <c r="AQ436" i="12"/>
  <c r="AQ435" i="12"/>
  <c r="AQ434" i="12"/>
  <c r="AQ433" i="12"/>
  <c r="AQ432" i="12"/>
  <c r="AQ431" i="12"/>
  <c r="AQ430" i="12"/>
  <c r="AQ429" i="12"/>
  <c r="AQ428" i="12"/>
  <c r="AQ427" i="12"/>
  <c r="AQ426" i="12"/>
  <c r="AQ425" i="12"/>
  <c r="AQ424" i="12"/>
  <c r="AQ423" i="12"/>
  <c r="AQ422" i="12"/>
  <c r="AQ421" i="12"/>
  <c r="AQ420" i="12"/>
  <c r="AQ419" i="12"/>
  <c r="AQ418" i="12"/>
  <c r="AQ417" i="12"/>
  <c r="AQ416" i="12"/>
  <c r="AQ415" i="12"/>
  <c r="AQ414" i="12"/>
  <c r="AQ413" i="12"/>
  <c r="AQ412" i="12"/>
  <c r="AQ411" i="12"/>
  <c r="AQ410" i="12"/>
  <c r="AQ409" i="12"/>
  <c r="AQ408" i="12"/>
  <c r="AQ407" i="12"/>
  <c r="AQ406" i="12"/>
  <c r="AQ405" i="12"/>
  <c r="AQ404" i="12"/>
  <c r="AQ403" i="12"/>
  <c r="AQ402" i="12"/>
  <c r="AQ401" i="12"/>
  <c r="AQ400" i="12"/>
  <c r="AQ399" i="12"/>
  <c r="AQ398" i="12"/>
  <c r="AQ397" i="12"/>
  <c r="AQ396" i="12"/>
  <c r="AQ395" i="12"/>
  <c r="AQ394" i="12"/>
  <c r="AQ393" i="12"/>
  <c r="AQ392" i="12"/>
  <c r="AQ391" i="12"/>
  <c r="AQ390" i="12"/>
  <c r="AQ389" i="12"/>
  <c r="AQ388" i="12"/>
  <c r="AQ387" i="12"/>
  <c r="AQ386" i="12"/>
  <c r="AQ385" i="12"/>
  <c r="AQ384" i="12"/>
  <c r="AQ383" i="12"/>
  <c r="AQ382" i="12"/>
  <c r="AQ381" i="12"/>
  <c r="AQ380" i="12"/>
  <c r="AQ379" i="12"/>
  <c r="AQ378" i="12"/>
  <c r="AQ377" i="12"/>
  <c r="AQ376" i="12"/>
  <c r="AQ375" i="12"/>
  <c r="AQ374" i="12"/>
  <c r="AQ373" i="12"/>
  <c r="AQ372" i="12"/>
  <c r="AQ371" i="12"/>
  <c r="AQ370" i="12"/>
  <c r="AQ369" i="12"/>
  <c r="AQ368" i="12"/>
  <c r="AQ367" i="12"/>
  <c r="AQ366" i="12"/>
  <c r="AQ365" i="12"/>
  <c r="AQ364" i="12"/>
  <c r="AQ363" i="12"/>
  <c r="AQ362" i="12"/>
  <c r="AQ361" i="12"/>
  <c r="AQ360" i="12"/>
  <c r="AQ359" i="12"/>
  <c r="AQ358" i="12"/>
  <c r="AQ357" i="12"/>
  <c r="AQ356" i="12"/>
  <c r="AQ355" i="12"/>
  <c r="AQ354" i="12"/>
  <c r="AQ353" i="12"/>
  <c r="AQ352" i="12"/>
  <c r="AQ351" i="12"/>
  <c r="AQ350" i="12"/>
  <c r="AQ349" i="12"/>
  <c r="AQ348" i="12"/>
  <c r="AQ347" i="12"/>
  <c r="AQ346" i="12"/>
  <c r="AQ345" i="12"/>
  <c r="AQ344" i="12"/>
  <c r="AQ343" i="12"/>
  <c r="AQ342" i="12"/>
  <c r="AQ341" i="12"/>
  <c r="AQ340" i="12"/>
  <c r="AQ339" i="12"/>
  <c r="AQ338" i="12"/>
  <c r="AQ337" i="12"/>
  <c r="AQ336" i="12"/>
  <c r="AQ335" i="12"/>
  <c r="AQ334" i="12"/>
  <c r="AQ333" i="12"/>
  <c r="AQ332" i="12"/>
  <c r="AQ331" i="12"/>
  <c r="AQ330" i="12"/>
  <c r="AQ329" i="12"/>
  <c r="AQ328" i="12"/>
  <c r="AQ327" i="12"/>
  <c r="AQ326" i="12"/>
  <c r="AQ325" i="12"/>
  <c r="AQ324" i="12"/>
  <c r="AQ323" i="12"/>
  <c r="AQ322" i="12"/>
  <c r="AQ321" i="12"/>
  <c r="AQ320" i="12"/>
  <c r="AQ319" i="12"/>
  <c r="AQ318" i="12"/>
  <c r="AQ317" i="12"/>
  <c r="AQ316" i="12"/>
  <c r="AQ315" i="12"/>
  <c r="AQ314" i="12"/>
  <c r="AQ313" i="12"/>
  <c r="AQ312" i="12"/>
  <c r="AQ311" i="12"/>
  <c r="AQ310" i="12"/>
  <c r="AQ309" i="12"/>
  <c r="AQ308" i="12"/>
  <c r="AQ307" i="12"/>
  <c r="AQ306" i="12"/>
  <c r="AQ305" i="12"/>
  <c r="AQ304" i="12"/>
  <c r="AQ303" i="12"/>
  <c r="AQ302" i="12"/>
  <c r="AQ301" i="12"/>
  <c r="AQ300" i="12"/>
  <c r="AQ299" i="12"/>
  <c r="AQ298" i="12"/>
  <c r="AQ297" i="12"/>
  <c r="AQ296" i="12"/>
  <c r="AQ295" i="12"/>
  <c r="AQ294" i="12"/>
  <c r="AQ293" i="12"/>
  <c r="AQ292" i="12"/>
  <c r="AQ291" i="12"/>
  <c r="AQ290" i="12"/>
  <c r="AQ289" i="12"/>
  <c r="AQ288" i="12"/>
  <c r="AQ287" i="12"/>
  <c r="AQ286" i="12"/>
  <c r="AQ285" i="12"/>
  <c r="AQ284" i="12"/>
  <c r="AQ283" i="12"/>
  <c r="AQ282" i="12"/>
  <c r="AQ281" i="12"/>
  <c r="AQ280" i="12"/>
  <c r="AQ279" i="12"/>
  <c r="AQ278" i="12"/>
  <c r="AQ277" i="12"/>
  <c r="AQ276" i="12"/>
  <c r="AQ275" i="12"/>
  <c r="AQ274" i="12"/>
  <c r="AQ273" i="12"/>
  <c r="AQ272" i="12"/>
  <c r="AQ271" i="12"/>
  <c r="AQ270" i="12"/>
  <c r="AQ269" i="12"/>
  <c r="AQ268" i="12"/>
  <c r="AQ267" i="12"/>
  <c r="AQ266" i="12"/>
  <c r="AQ265" i="12"/>
  <c r="AQ264" i="12"/>
  <c r="AQ263" i="12"/>
  <c r="AQ262" i="12"/>
  <c r="AQ261" i="12"/>
  <c r="AQ260" i="12"/>
  <c r="AQ259" i="12"/>
  <c r="AQ258" i="12"/>
  <c r="AQ257" i="12"/>
  <c r="AQ256" i="12"/>
  <c r="AQ255" i="12"/>
  <c r="AQ254" i="12"/>
  <c r="AQ253" i="12"/>
  <c r="AQ252" i="12"/>
  <c r="AQ251" i="12"/>
  <c r="AQ250" i="12"/>
  <c r="AQ249" i="12"/>
  <c r="AQ248" i="12"/>
  <c r="AQ247" i="12"/>
  <c r="AQ246" i="12"/>
  <c r="AQ245" i="12"/>
  <c r="AQ244" i="12"/>
  <c r="AQ243" i="12"/>
  <c r="AQ242" i="12"/>
  <c r="AQ241" i="12"/>
  <c r="AQ240" i="12"/>
  <c r="AQ239" i="12"/>
  <c r="AQ238" i="12"/>
  <c r="AQ237" i="12"/>
  <c r="AQ236" i="12"/>
  <c r="AQ235" i="12"/>
  <c r="AQ234" i="12"/>
  <c r="AQ233" i="12"/>
  <c r="AQ232" i="12"/>
  <c r="AQ231" i="12"/>
  <c r="AQ230" i="12"/>
  <c r="AQ229" i="12"/>
  <c r="AQ228" i="12"/>
  <c r="AQ227" i="12"/>
  <c r="AQ226" i="12"/>
  <c r="AQ225" i="12"/>
  <c r="AQ224" i="12"/>
  <c r="AQ223" i="12"/>
  <c r="AQ222" i="12"/>
  <c r="AQ221" i="12"/>
  <c r="AQ220" i="12"/>
  <c r="AQ219" i="12"/>
  <c r="AQ218" i="12"/>
  <c r="AQ217" i="12"/>
  <c r="AQ216" i="12"/>
  <c r="AQ215" i="12"/>
  <c r="AQ214" i="12"/>
  <c r="AQ213" i="12"/>
  <c r="AQ212" i="12"/>
  <c r="AQ211" i="12"/>
  <c r="AQ210" i="12"/>
  <c r="AQ209" i="12"/>
  <c r="AQ208" i="12"/>
  <c r="AQ207" i="12"/>
  <c r="AQ206" i="12"/>
  <c r="AQ205" i="12"/>
  <c r="AQ204" i="12"/>
  <c r="AQ203" i="12"/>
  <c r="AQ202" i="12"/>
  <c r="AQ201" i="12"/>
  <c r="AQ200" i="12"/>
  <c r="AQ199" i="12"/>
  <c r="AQ198" i="12"/>
  <c r="AQ197" i="12"/>
  <c r="AQ196" i="12"/>
  <c r="AQ195" i="12"/>
  <c r="AQ194" i="12"/>
  <c r="AQ193" i="12"/>
  <c r="AQ192" i="12"/>
  <c r="AQ191" i="12"/>
  <c r="AQ190" i="12"/>
  <c r="AQ189" i="12"/>
  <c r="AQ188" i="12"/>
  <c r="AQ187" i="12"/>
  <c r="AQ186" i="12"/>
  <c r="AQ185" i="12"/>
  <c r="AQ184" i="12"/>
  <c r="AQ183" i="12"/>
  <c r="AQ182" i="12"/>
  <c r="AQ181" i="12"/>
  <c r="AQ180" i="12"/>
  <c r="AQ179" i="12"/>
  <c r="AQ178" i="12"/>
  <c r="AQ177" i="12"/>
  <c r="AQ176" i="12"/>
  <c r="AQ175" i="12"/>
  <c r="AQ174" i="12"/>
  <c r="AQ173" i="12"/>
  <c r="AQ172" i="12"/>
  <c r="AQ171" i="12"/>
  <c r="AQ170" i="12"/>
  <c r="AQ169" i="12"/>
  <c r="AQ168" i="12"/>
  <c r="AQ167" i="12"/>
  <c r="AQ166" i="12"/>
  <c r="AQ165" i="12"/>
  <c r="AQ164" i="12"/>
  <c r="AQ163" i="12"/>
  <c r="AQ162" i="12"/>
  <c r="AQ161" i="12"/>
  <c r="AQ160" i="12"/>
  <c r="AQ159" i="12"/>
  <c r="AQ158" i="12"/>
  <c r="AQ157" i="12"/>
  <c r="AQ156" i="12"/>
  <c r="AQ155" i="12"/>
  <c r="AQ154" i="12"/>
  <c r="AQ153" i="12"/>
  <c r="AQ152" i="12"/>
  <c r="AQ151" i="12"/>
  <c r="AQ150" i="12"/>
  <c r="AQ149" i="12"/>
  <c r="AQ148" i="12"/>
  <c r="AQ147" i="12"/>
  <c r="AQ146" i="12"/>
  <c r="AQ145" i="12"/>
  <c r="AQ144" i="12"/>
  <c r="AQ143" i="12"/>
  <c r="AQ142" i="12"/>
  <c r="AQ141" i="12"/>
  <c r="AQ140" i="12"/>
  <c r="AQ139" i="12"/>
  <c r="AQ138" i="12"/>
  <c r="AQ137" i="12"/>
  <c r="AQ136" i="12"/>
  <c r="AQ135" i="12"/>
  <c r="AQ134" i="12"/>
  <c r="AQ133" i="12"/>
  <c r="AQ132" i="12"/>
  <c r="AQ131" i="12"/>
  <c r="AQ130" i="12"/>
  <c r="AQ129" i="12"/>
  <c r="AQ128" i="12"/>
  <c r="AQ127" i="12"/>
  <c r="AQ126" i="12"/>
  <c r="AQ125" i="12"/>
  <c r="AQ124" i="12"/>
  <c r="AQ123" i="12"/>
  <c r="AQ122" i="12"/>
  <c r="AQ121" i="12"/>
  <c r="AQ120" i="12"/>
  <c r="AQ119" i="12"/>
  <c r="AQ118" i="12"/>
  <c r="AQ117" i="12"/>
  <c r="AQ116" i="12"/>
  <c r="AQ115" i="12"/>
  <c r="AQ114" i="12"/>
  <c r="AQ113" i="12"/>
  <c r="AQ112" i="12"/>
  <c r="AQ111" i="12"/>
  <c r="AQ110" i="12"/>
  <c r="AQ109" i="12"/>
  <c r="AQ108" i="12"/>
  <c r="AQ107" i="12"/>
  <c r="AQ106" i="12"/>
  <c r="AQ105" i="12"/>
  <c r="AQ104" i="12"/>
  <c r="AQ103" i="12"/>
  <c r="AQ102" i="12"/>
  <c r="AQ101" i="12"/>
  <c r="AQ100" i="12"/>
  <c r="AQ99" i="12"/>
  <c r="AQ98" i="12"/>
  <c r="AQ97" i="12"/>
  <c r="AQ96" i="12"/>
  <c r="AQ95" i="12"/>
  <c r="AQ94" i="12"/>
  <c r="AQ93" i="12"/>
  <c r="AQ92" i="12"/>
  <c r="AQ91" i="12"/>
  <c r="AQ90" i="12"/>
  <c r="AQ89" i="12"/>
  <c r="AQ88" i="12"/>
  <c r="AQ87" i="12"/>
  <c r="AQ86" i="12"/>
  <c r="AQ85" i="12"/>
  <c r="AQ84" i="12"/>
  <c r="AQ83" i="12"/>
  <c r="AQ82" i="12"/>
  <c r="AQ81" i="12"/>
  <c r="AQ80" i="12"/>
  <c r="AQ79" i="12"/>
  <c r="AQ78" i="12"/>
  <c r="AQ77" i="12"/>
  <c r="AQ76" i="12"/>
  <c r="AQ75" i="12"/>
  <c r="AQ74" i="12"/>
  <c r="AQ73" i="12"/>
  <c r="AQ72" i="12"/>
  <c r="AQ71" i="12"/>
  <c r="AQ70" i="12"/>
  <c r="AQ69" i="12"/>
  <c r="AQ68" i="12"/>
  <c r="AQ67" i="12"/>
  <c r="AQ66" i="12"/>
  <c r="AQ65" i="12"/>
  <c r="AQ64" i="12"/>
  <c r="AQ63" i="12"/>
  <c r="AQ62" i="12"/>
  <c r="AQ61" i="12"/>
  <c r="AQ60" i="12"/>
  <c r="AQ59" i="12"/>
  <c r="AQ58" i="12"/>
  <c r="AQ57" i="12"/>
  <c r="AQ56" i="12"/>
  <c r="AQ55" i="12"/>
  <c r="AQ54" i="12"/>
  <c r="AQ53" i="12"/>
  <c r="AQ52" i="12"/>
  <c r="AQ51" i="12"/>
  <c r="AQ50" i="12"/>
  <c r="AQ49" i="12"/>
  <c r="AQ48" i="12"/>
  <c r="AQ47" i="12"/>
  <c r="AQ46" i="12"/>
  <c r="AQ45" i="12"/>
  <c r="AQ44" i="12"/>
  <c r="AQ43" i="12"/>
  <c r="AQ42" i="12"/>
  <c r="AQ41" i="12"/>
  <c r="AQ40" i="12"/>
  <c r="AQ39" i="12"/>
  <c r="AQ38" i="12"/>
  <c r="AQ37" i="12"/>
  <c r="AQ36" i="12"/>
  <c r="AQ35" i="12"/>
  <c r="AQ34" i="12"/>
  <c r="AQ33" i="12"/>
  <c r="AQ32" i="12"/>
  <c r="AQ31" i="12"/>
  <c r="AQ30" i="12"/>
  <c r="AQ29" i="12"/>
  <c r="AQ28" i="12"/>
  <c r="AQ27" i="12"/>
  <c r="AQ26" i="12"/>
  <c r="AQ25" i="12"/>
  <c r="AQ24" i="12"/>
  <c r="AQ23" i="12"/>
  <c r="AQ22" i="12"/>
  <c r="AQ21" i="12"/>
  <c r="AQ20" i="12"/>
  <c r="AQ19" i="12"/>
  <c r="AQ18" i="12"/>
  <c r="AQ17" i="12"/>
  <c r="AQ16" i="12"/>
  <c r="AQ15" i="12"/>
  <c r="AQ14" i="12"/>
  <c r="AQ13" i="12"/>
  <c r="AQ12" i="12"/>
  <c r="AQ11" i="12"/>
  <c r="AQ10" i="12"/>
  <c r="AQ9" i="12"/>
  <c r="AQ8" i="12"/>
  <c r="AQ7" i="12"/>
  <c r="AQ6" i="12"/>
  <c r="AQ5" i="12"/>
  <c r="AQ4" i="12"/>
  <c r="AQ3" i="12"/>
  <c r="AV2" i="12"/>
  <c r="AL724" i="12"/>
  <c r="AL723" i="12"/>
  <c r="AL722" i="12"/>
  <c r="AL721" i="12"/>
  <c r="AL720" i="12"/>
  <c r="AL719" i="12"/>
  <c r="AL718" i="12"/>
  <c r="AL717" i="12"/>
  <c r="AL716" i="12"/>
  <c r="AL715" i="12"/>
  <c r="AL714" i="12"/>
  <c r="AL713" i="12"/>
  <c r="AL712" i="12"/>
  <c r="AL711" i="12"/>
  <c r="AL710" i="12"/>
  <c r="AL709" i="12"/>
  <c r="AL708" i="12"/>
  <c r="AL707" i="12"/>
  <c r="AL706" i="12"/>
  <c r="AL705" i="12"/>
  <c r="AL704" i="12"/>
  <c r="AL703" i="12"/>
  <c r="AL702" i="12"/>
  <c r="AL701" i="12"/>
  <c r="AL700" i="12"/>
  <c r="AL699" i="12"/>
  <c r="AL698" i="12"/>
  <c r="AL697" i="12"/>
  <c r="AL696" i="12"/>
  <c r="AL695" i="12"/>
  <c r="AL694" i="12"/>
  <c r="AL693" i="12"/>
  <c r="AL692" i="12"/>
  <c r="AL691" i="12"/>
  <c r="AL690" i="12"/>
  <c r="AL689" i="12"/>
  <c r="AL688" i="12"/>
  <c r="AL687" i="12"/>
  <c r="AL686" i="12"/>
  <c r="AL685" i="12"/>
  <c r="AL684" i="12"/>
  <c r="AL683" i="12"/>
  <c r="AL682" i="12"/>
  <c r="AL681" i="12"/>
  <c r="AL680" i="12"/>
  <c r="AL679" i="12"/>
  <c r="AL678" i="12"/>
  <c r="AL677" i="12"/>
  <c r="AL676" i="12"/>
  <c r="AL675" i="12"/>
  <c r="AL674" i="12"/>
  <c r="AL673" i="12"/>
  <c r="AL672" i="12"/>
  <c r="AL671" i="12"/>
  <c r="AL670" i="12"/>
  <c r="AL669" i="12"/>
  <c r="AL668" i="12"/>
  <c r="AL667" i="12"/>
  <c r="AL666" i="12"/>
  <c r="AL665" i="12"/>
  <c r="AL664" i="12"/>
  <c r="AL663" i="12"/>
  <c r="AL662" i="12"/>
  <c r="AL661" i="12"/>
  <c r="AL660" i="12"/>
  <c r="AL659" i="12"/>
  <c r="AL658" i="12"/>
  <c r="AL657" i="12"/>
  <c r="AL656" i="12"/>
  <c r="AL655" i="12"/>
  <c r="AL654" i="12"/>
  <c r="AL653" i="12"/>
  <c r="AL652" i="12"/>
  <c r="AL651" i="12"/>
  <c r="AL650" i="12"/>
  <c r="AL649" i="12"/>
  <c r="AL648" i="12"/>
  <c r="AL647" i="12"/>
  <c r="AL646" i="12"/>
  <c r="AL645" i="12"/>
  <c r="AL644" i="12"/>
  <c r="AL643" i="12"/>
  <c r="AL642" i="12"/>
  <c r="AL641" i="12"/>
  <c r="AL640" i="12"/>
  <c r="AL639" i="12"/>
  <c r="AL638" i="12"/>
  <c r="AL637" i="12"/>
  <c r="AL636" i="12"/>
  <c r="AL635" i="12"/>
  <c r="AL634" i="12"/>
  <c r="AL633" i="12"/>
  <c r="AL632" i="12"/>
  <c r="AL631" i="12"/>
  <c r="AL630" i="12"/>
  <c r="AL629" i="12"/>
  <c r="AL628" i="12"/>
  <c r="AL627" i="12"/>
  <c r="AL626" i="12"/>
  <c r="AL625" i="12"/>
  <c r="AL624" i="12"/>
  <c r="AL623" i="12"/>
  <c r="AL622" i="12"/>
  <c r="AL621" i="12"/>
  <c r="AL620" i="12"/>
  <c r="AL619" i="12"/>
  <c r="AL618" i="12"/>
  <c r="AL617" i="12"/>
  <c r="AL616" i="12"/>
  <c r="AL615" i="12"/>
  <c r="AL614" i="12"/>
  <c r="AL613" i="12"/>
  <c r="AL612" i="12"/>
  <c r="AL611" i="12"/>
  <c r="AL610" i="12"/>
  <c r="AL609" i="12"/>
  <c r="AL608" i="12"/>
  <c r="AL607" i="12"/>
  <c r="AL606" i="12"/>
  <c r="AL605" i="12"/>
  <c r="AL604" i="12"/>
  <c r="AL603" i="12"/>
  <c r="AL602" i="12"/>
  <c r="AL601" i="12"/>
  <c r="AL600" i="12"/>
  <c r="AL599" i="12"/>
  <c r="AL598" i="12"/>
  <c r="AL597" i="12"/>
  <c r="AL596" i="12"/>
  <c r="AL595" i="12"/>
  <c r="AL594" i="12"/>
  <c r="AL593" i="12"/>
  <c r="AL592" i="12"/>
  <c r="AL591" i="12"/>
  <c r="AL590" i="12"/>
  <c r="AL589" i="12"/>
  <c r="AL588" i="12"/>
  <c r="AL587" i="12"/>
  <c r="AL586" i="12"/>
  <c r="AL585" i="12"/>
  <c r="AL584" i="12"/>
  <c r="AL583" i="12"/>
  <c r="AL582" i="12"/>
  <c r="AL581" i="12"/>
  <c r="AL580" i="12"/>
  <c r="AL579" i="12"/>
  <c r="AL578" i="12"/>
  <c r="AL577" i="12"/>
  <c r="AL576" i="12"/>
  <c r="AL575" i="12"/>
  <c r="AL574" i="12"/>
  <c r="AL573" i="12"/>
  <c r="AL572" i="12"/>
  <c r="AL571" i="12"/>
  <c r="AL570" i="12"/>
  <c r="AL569" i="12"/>
  <c r="AL568" i="12"/>
  <c r="AL567" i="12"/>
  <c r="AL566" i="12"/>
  <c r="AL565" i="12"/>
  <c r="AL564" i="12"/>
  <c r="AL563" i="12"/>
  <c r="AL562" i="12"/>
  <c r="AL561" i="12"/>
  <c r="AL560" i="12"/>
  <c r="AL559" i="12"/>
  <c r="AL558" i="12"/>
  <c r="AL557" i="12"/>
  <c r="AL556" i="12"/>
  <c r="AL555" i="12"/>
  <c r="AL554" i="12"/>
  <c r="AL553" i="12"/>
  <c r="AL552" i="12"/>
  <c r="AL551" i="12"/>
  <c r="AL550" i="12"/>
  <c r="AL549" i="12"/>
  <c r="AL548" i="12"/>
  <c r="AL547" i="12"/>
  <c r="AL546" i="12"/>
  <c r="AL545" i="12"/>
  <c r="AL544" i="12"/>
  <c r="AL543" i="12"/>
  <c r="AL542" i="12"/>
  <c r="AL541" i="12"/>
  <c r="AL540" i="12"/>
  <c r="AL539" i="12"/>
  <c r="AL538" i="12"/>
  <c r="AL537" i="12"/>
  <c r="AL536" i="12"/>
  <c r="AL535" i="12"/>
  <c r="AL534" i="12"/>
  <c r="AL533" i="12"/>
  <c r="AL532" i="12"/>
  <c r="AL531" i="12"/>
  <c r="AL530" i="12"/>
  <c r="AL529" i="12"/>
  <c r="AL528" i="12"/>
  <c r="AL527" i="12"/>
  <c r="AL526" i="12"/>
  <c r="AL525" i="12"/>
  <c r="AL524" i="12"/>
  <c r="AL523" i="12"/>
  <c r="AL522" i="12"/>
  <c r="AL521" i="12"/>
  <c r="AL520" i="12"/>
  <c r="AL519" i="12"/>
  <c r="AL518" i="12"/>
  <c r="AL517" i="12"/>
  <c r="AL516" i="12"/>
  <c r="AL515" i="12"/>
  <c r="AL514" i="12"/>
  <c r="AL513" i="12"/>
  <c r="AL512" i="12"/>
  <c r="AL511" i="12"/>
  <c r="AL510" i="12"/>
  <c r="AL509" i="12"/>
  <c r="AL508" i="12"/>
  <c r="AL507" i="12"/>
  <c r="AL506" i="12"/>
  <c r="AL505" i="12"/>
  <c r="AL504" i="12"/>
  <c r="AL503" i="12"/>
  <c r="AL502" i="12"/>
  <c r="AL501" i="12"/>
  <c r="AL500" i="12"/>
  <c r="AL499" i="12"/>
  <c r="AL498" i="12"/>
  <c r="AL497" i="12"/>
  <c r="AL496" i="12"/>
  <c r="AL495" i="12"/>
  <c r="AL494" i="12"/>
  <c r="AL493" i="12"/>
  <c r="AL492" i="12"/>
  <c r="AL491" i="12"/>
  <c r="AL490" i="12"/>
  <c r="AL489" i="12"/>
  <c r="AL488" i="12"/>
  <c r="AL487" i="12"/>
  <c r="AL486" i="12"/>
  <c r="AL485" i="12"/>
  <c r="AL484" i="12"/>
  <c r="AL483" i="12"/>
  <c r="AL482" i="12"/>
  <c r="AL481" i="12"/>
  <c r="AL480" i="12"/>
  <c r="AL479" i="12"/>
  <c r="AL478" i="12"/>
  <c r="AL477" i="12"/>
  <c r="AL476" i="12"/>
  <c r="AL475" i="12"/>
  <c r="AL474" i="12"/>
  <c r="AL473" i="12"/>
  <c r="AL472" i="12"/>
  <c r="AL471" i="12"/>
  <c r="AL470" i="12"/>
  <c r="AL469" i="12"/>
  <c r="AL468" i="12"/>
  <c r="AL467" i="12"/>
  <c r="AL466" i="12"/>
  <c r="AL465" i="12"/>
  <c r="AL464" i="12"/>
  <c r="AL463" i="12"/>
  <c r="AL462" i="12"/>
  <c r="AL461" i="12"/>
  <c r="AL460" i="12"/>
  <c r="AL459" i="12"/>
  <c r="AL458" i="12"/>
  <c r="AL457" i="12"/>
  <c r="AL456" i="12"/>
  <c r="AL455" i="12"/>
  <c r="AL454" i="12"/>
  <c r="AL453" i="12"/>
  <c r="AL452" i="12"/>
  <c r="AL451" i="12"/>
  <c r="AL450" i="12"/>
  <c r="AL449" i="12"/>
  <c r="AL448" i="12"/>
  <c r="AL447" i="12"/>
  <c r="AL446" i="12"/>
  <c r="AL445" i="12"/>
  <c r="AL444" i="12"/>
  <c r="AL443" i="12"/>
  <c r="AL442" i="12"/>
  <c r="AL441" i="12"/>
  <c r="AL440" i="12"/>
  <c r="AL439" i="12"/>
  <c r="AL438" i="12"/>
  <c r="AL437" i="12"/>
  <c r="AL436" i="12"/>
  <c r="AL435" i="12"/>
  <c r="AL434" i="12"/>
  <c r="AL433" i="12"/>
  <c r="AL432" i="12"/>
  <c r="AL431" i="12"/>
  <c r="AL430" i="12"/>
  <c r="AL429" i="12"/>
  <c r="AL428" i="12"/>
  <c r="AL427" i="12"/>
  <c r="AL426" i="12"/>
  <c r="AL425" i="12"/>
  <c r="AL424" i="12"/>
  <c r="AL423" i="12"/>
  <c r="AL422" i="12"/>
  <c r="AL421" i="12"/>
  <c r="AL420" i="12"/>
  <c r="AL419" i="12"/>
  <c r="AL418" i="12"/>
  <c r="AL417" i="12"/>
  <c r="AL416" i="12"/>
  <c r="AL415" i="12"/>
  <c r="AL414" i="12"/>
  <c r="AL413" i="12"/>
  <c r="AL412" i="12"/>
  <c r="AL411" i="12"/>
  <c r="AL410" i="12"/>
  <c r="AL409" i="12"/>
  <c r="AL408" i="12"/>
  <c r="AL407" i="12"/>
  <c r="AL406" i="12"/>
  <c r="AL405" i="12"/>
  <c r="AL404" i="12"/>
  <c r="AL403" i="12"/>
  <c r="AL402" i="12"/>
  <c r="AL401" i="12"/>
  <c r="AL400" i="12"/>
  <c r="AL399" i="12"/>
  <c r="AL398" i="12"/>
  <c r="AL397" i="12"/>
  <c r="AL396" i="12"/>
  <c r="AL395" i="12"/>
  <c r="AL394" i="12"/>
  <c r="AL393" i="12"/>
  <c r="AL392" i="12"/>
  <c r="AL391" i="12"/>
  <c r="AL390" i="12"/>
  <c r="AL389" i="12"/>
  <c r="AL388" i="12"/>
  <c r="AL387" i="12"/>
  <c r="AL386" i="12"/>
  <c r="AL385" i="12"/>
  <c r="AL384" i="12"/>
  <c r="AL383" i="12"/>
  <c r="AL382" i="12"/>
  <c r="AL381" i="12"/>
  <c r="AL380" i="12"/>
  <c r="AL379" i="12"/>
  <c r="AL378" i="12"/>
  <c r="AL377" i="12"/>
  <c r="AL376" i="12"/>
  <c r="AL375" i="12"/>
  <c r="AL374" i="12"/>
  <c r="AL373" i="12"/>
  <c r="AL372" i="12"/>
  <c r="AL371" i="12"/>
  <c r="AL370" i="12"/>
  <c r="AL369" i="12"/>
  <c r="AL368" i="12"/>
  <c r="AL367" i="12"/>
  <c r="AL366" i="12"/>
  <c r="AL365" i="12"/>
  <c r="AL364" i="12"/>
  <c r="AL363" i="12"/>
  <c r="AL362" i="12"/>
  <c r="AL361" i="12"/>
  <c r="AL360" i="12"/>
  <c r="AL359" i="12"/>
  <c r="AL358" i="12"/>
  <c r="AL357" i="12"/>
  <c r="AL356" i="12"/>
  <c r="AL355" i="12"/>
  <c r="AL354" i="12"/>
  <c r="AL353" i="12"/>
  <c r="AL352" i="12"/>
  <c r="AL351" i="12"/>
  <c r="AL350" i="12"/>
  <c r="AL349" i="12"/>
  <c r="AL348" i="12"/>
  <c r="AL347" i="12"/>
  <c r="AL346" i="12"/>
  <c r="AL345" i="12"/>
  <c r="AL344" i="12"/>
  <c r="AL343" i="12"/>
  <c r="AL342" i="12"/>
  <c r="AL341" i="12"/>
  <c r="AL340" i="12"/>
  <c r="AL339" i="12"/>
  <c r="AL338" i="12"/>
  <c r="AL337" i="12"/>
  <c r="AL336" i="12"/>
  <c r="AL335" i="12"/>
  <c r="AL334" i="12"/>
  <c r="AL333" i="12"/>
  <c r="AL332" i="12"/>
  <c r="AL331" i="12"/>
  <c r="AL330" i="12"/>
  <c r="AL329" i="12"/>
  <c r="AL328" i="12"/>
  <c r="AL327" i="12"/>
  <c r="AL326" i="12"/>
  <c r="AL325" i="12"/>
  <c r="AL324" i="12"/>
  <c r="AL323" i="12"/>
  <c r="AL322" i="12"/>
  <c r="AL321" i="12"/>
  <c r="AL320" i="12"/>
  <c r="AL319" i="12"/>
  <c r="AL318" i="12"/>
  <c r="AL317" i="12"/>
  <c r="AL316" i="12"/>
  <c r="AL315" i="12"/>
  <c r="AL314" i="12"/>
  <c r="AL313" i="12"/>
  <c r="AL312" i="12"/>
  <c r="AL311" i="12"/>
  <c r="AL310" i="12"/>
  <c r="AL309" i="12"/>
  <c r="AL308" i="12"/>
  <c r="AL307" i="12"/>
  <c r="AL306" i="12"/>
  <c r="AL305" i="12"/>
  <c r="AL304" i="12"/>
  <c r="AL303" i="12"/>
  <c r="AL302" i="12"/>
  <c r="AL301" i="12"/>
  <c r="AL300" i="12"/>
  <c r="AL299" i="12"/>
  <c r="AL298" i="12"/>
  <c r="AL297" i="12"/>
  <c r="AL296" i="12"/>
  <c r="AL295" i="12"/>
  <c r="AL294" i="12"/>
  <c r="AL293" i="12"/>
  <c r="AL292" i="12"/>
  <c r="AL291" i="12"/>
  <c r="AL290" i="12"/>
  <c r="AL289" i="12"/>
  <c r="AL288" i="12"/>
  <c r="AL287" i="12"/>
  <c r="AL286" i="12"/>
  <c r="AL285" i="12"/>
  <c r="AL284" i="12"/>
  <c r="AL283" i="12"/>
  <c r="AL282" i="12"/>
  <c r="AL281" i="12"/>
  <c r="AL280" i="12"/>
  <c r="AL279" i="12"/>
  <c r="AL278" i="12"/>
  <c r="AL277" i="12"/>
  <c r="AL276" i="12"/>
  <c r="AL275" i="12"/>
  <c r="AL274" i="12"/>
  <c r="AL273" i="12"/>
  <c r="AL272" i="12"/>
  <c r="AL271" i="12"/>
  <c r="AL270" i="12"/>
  <c r="AL269" i="12"/>
  <c r="AL268" i="12"/>
  <c r="AL267" i="12"/>
  <c r="AL266" i="12"/>
  <c r="AL265" i="12"/>
  <c r="AL264" i="12"/>
  <c r="AL263" i="12"/>
  <c r="AL262" i="12"/>
  <c r="AL261" i="12"/>
  <c r="AL260" i="12"/>
  <c r="AL259" i="12"/>
  <c r="AL258" i="12"/>
  <c r="AL257" i="12"/>
  <c r="AL256" i="12"/>
  <c r="AL255" i="12"/>
  <c r="AL254" i="12"/>
  <c r="AL253" i="12"/>
  <c r="AL252" i="12"/>
  <c r="AL251" i="12"/>
  <c r="AL250" i="12"/>
  <c r="AL249" i="12"/>
  <c r="AL248" i="12"/>
  <c r="AL247" i="12"/>
  <c r="AL246" i="12"/>
  <c r="AL245" i="12"/>
  <c r="AL244" i="12"/>
  <c r="AL243" i="12"/>
  <c r="AL242" i="12"/>
  <c r="AL241" i="12"/>
  <c r="AL240" i="12"/>
  <c r="AL239" i="12"/>
  <c r="AL238" i="12"/>
  <c r="AL237" i="12"/>
  <c r="AL236" i="12"/>
  <c r="AL235" i="12"/>
  <c r="AL234" i="12"/>
  <c r="AL233" i="12"/>
  <c r="AL232" i="12"/>
  <c r="AL231" i="12"/>
  <c r="AL230" i="12"/>
  <c r="AL229" i="12"/>
  <c r="AL228" i="12"/>
  <c r="AL227" i="12"/>
  <c r="AL226" i="12"/>
  <c r="AL225" i="12"/>
  <c r="AL224" i="12"/>
  <c r="AL223" i="12"/>
  <c r="AL222" i="12"/>
  <c r="AL221" i="12"/>
  <c r="AL220" i="12"/>
  <c r="AL219" i="12"/>
  <c r="AL218" i="12"/>
  <c r="AL217" i="12"/>
  <c r="AL216" i="12"/>
  <c r="AL215" i="12"/>
  <c r="AL214" i="12"/>
  <c r="AL213" i="12"/>
  <c r="AL212" i="12"/>
  <c r="AL211" i="12"/>
  <c r="AL210" i="12"/>
  <c r="AL209" i="12"/>
  <c r="AL208" i="12"/>
  <c r="AL207" i="12"/>
  <c r="AL206" i="12"/>
  <c r="AL205" i="12"/>
  <c r="AL204" i="12"/>
  <c r="AL203" i="12"/>
  <c r="AL202" i="12"/>
  <c r="AL201" i="12"/>
  <c r="AL200" i="12"/>
  <c r="AL199" i="12"/>
  <c r="AL198" i="12"/>
  <c r="AL197" i="12"/>
  <c r="AL196" i="12"/>
  <c r="AL195" i="12"/>
  <c r="AL194" i="12"/>
  <c r="AL193" i="12"/>
  <c r="AL192" i="12"/>
  <c r="AL191" i="12"/>
  <c r="AL190" i="12"/>
  <c r="AL189" i="12"/>
  <c r="AL188" i="12"/>
  <c r="AL187" i="12"/>
  <c r="AL186" i="12"/>
  <c r="AL185" i="12"/>
  <c r="AL184" i="12"/>
  <c r="AL183" i="12"/>
  <c r="AL182" i="12"/>
  <c r="AL181" i="12"/>
  <c r="AL180" i="12"/>
  <c r="AL179" i="12"/>
  <c r="AL178" i="12"/>
  <c r="AL177" i="12"/>
  <c r="AL176" i="12"/>
  <c r="AL175" i="12"/>
  <c r="AL174" i="12"/>
  <c r="AL173" i="12"/>
  <c r="AL172" i="12"/>
  <c r="AL171" i="12"/>
  <c r="AL170" i="12"/>
  <c r="AL169" i="12"/>
  <c r="AL168" i="12"/>
  <c r="AL167" i="12"/>
  <c r="AL166" i="12"/>
  <c r="AL165" i="12"/>
  <c r="AL164" i="12"/>
  <c r="AL163" i="12"/>
  <c r="AL162" i="12"/>
  <c r="AL161" i="12"/>
  <c r="AL160" i="12"/>
  <c r="AL159" i="12"/>
  <c r="AL158" i="12"/>
  <c r="AL157" i="12"/>
  <c r="AL156" i="12"/>
  <c r="AL155" i="12"/>
  <c r="AL154" i="12"/>
  <c r="AL153" i="12"/>
  <c r="AL152" i="12"/>
  <c r="AL151" i="12"/>
  <c r="AL150" i="12"/>
  <c r="AL149" i="12"/>
  <c r="AL148" i="12"/>
  <c r="AL147" i="12"/>
  <c r="AL146" i="12"/>
  <c r="AL145" i="12"/>
  <c r="AL144" i="12"/>
  <c r="AL143" i="12"/>
  <c r="AL142" i="12"/>
  <c r="AL141" i="12"/>
  <c r="AL140" i="12"/>
  <c r="AL139" i="12"/>
  <c r="AL138" i="12"/>
  <c r="AL137" i="12"/>
  <c r="AL136" i="12"/>
  <c r="AL135" i="12"/>
  <c r="AL134" i="12"/>
  <c r="AL133" i="12"/>
  <c r="AL132" i="12"/>
  <c r="AL131" i="12"/>
  <c r="AL130" i="12"/>
  <c r="AL129" i="12"/>
  <c r="AL128" i="12"/>
  <c r="AL127" i="12"/>
  <c r="AL126" i="12"/>
  <c r="AL125" i="12"/>
  <c r="AL124" i="12"/>
  <c r="AL123" i="12"/>
  <c r="AL122" i="12"/>
  <c r="AL121" i="12"/>
  <c r="AL120" i="12"/>
  <c r="AL119" i="12"/>
  <c r="AL118" i="12"/>
  <c r="AL117" i="12"/>
  <c r="AL116" i="12"/>
  <c r="AL115" i="12"/>
  <c r="AL114" i="12"/>
  <c r="AL113" i="12"/>
  <c r="AL112" i="12"/>
  <c r="AL111" i="12"/>
  <c r="AL110" i="12"/>
  <c r="AL109" i="12"/>
  <c r="AL108" i="12"/>
  <c r="AL107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AL7" i="12"/>
  <c r="AL6" i="12"/>
  <c r="AL5" i="12"/>
  <c r="AL4" i="12"/>
  <c r="AL3" i="12"/>
  <c r="AG2" i="12"/>
  <c r="AL2" i="12"/>
  <c r="AQ2" i="12"/>
  <c r="W2" i="12"/>
  <c r="AG724" i="12"/>
  <c r="AG723" i="12"/>
  <c r="AG722" i="12"/>
  <c r="AG721" i="12"/>
  <c r="AG720" i="12"/>
  <c r="AG719" i="12"/>
  <c r="AG718" i="12"/>
  <c r="AG717" i="12"/>
  <c r="AG716" i="12"/>
  <c r="AG715" i="12"/>
  <c r="AG714" i="12"/>
  <c r="AG713" i="12"/>
  <c r="AG712" i="12"/>
  <c r="AG711" i="12"/>
  <c r="AG710" i="12"/>
  <c r="AG709" i="12"/>
  <c r="AG708" i="12"/>
  <c r="AG707" i="12"/>
  <c r="AG706" i="12"/>
  <c r="AG705" i="12"/>
  <c r="AG704" i="12"/>
  <c r="AG703" i="12"/>
  <c r="AG702" i="12"/>
  <c r="AG701" i="12"/>
  <c r="AG700" i="12"/>
  <c r="AG699" i="12"/>
  <c r="AG698" i="12"/>
  <c r="AG697" i="12"/>
  <c r="AG696" i="12"/>
  <c r="AG695" i="12"/>
  <c r="AG694" i="12"/>
  <c r="AG693" i="12"/>
  <c r="AG692" i="12"/>
  <c r="AG691" i="12"/>
  <c r="AG690" i="12"/>
  <c r="AG689" i="12"/>
  <c r="AG688" i="12"/>
  <c r="AG687" i="12"/>
  <c r="AG686" i="12"/>
  <c r="AG685" i="12"/>
  <c r="AG684" i="12"/>
  <c r="AG683" i="12"/>
  <c r="AG682" i="12"/>
  <c r="AG681" i="12"/>
  <c r="AG680" i="12"/>
  <c r="AG679" i="12"/>
  <c r="AG678" i="12"/>
  <c r="AG677" i="12"/>
  <c r="AG676" i="12"/>
  <c r="AG675" i="12"/>
  <c r="AG674" i="12"/>
  <c r="AG673" i="12"/>
  <c r="AG672" i="12"/>
  <c r="AG671" i="12"/>
  <c r="AG670" i="12"/>
  <c r="AG669" i="12"/>
  <c r="AG668" i="12"/>
  <c r="AG667" i="12"/>
  <c r="AG666" i="12"/>
  <c r="AG665" i="12"/>
  <c r="AG664" i="12"/>
  <c r="AG663" i="12"/>
  <c r="AG662" i="12"/>
  <c r="AG661" i="12"/>
  <c r="AG660" i="12"/>
  <c r="AG659" i="12"/>
  <c r="AG658" i="12"/>
  <c r="AG657" i="12"/>
  <c r="AG656" i="12"/>
  <c r="AG655" i="12"/>
  <c r="AG654" i="12"/>
  <c r="AG653" i="12"/>
  <c r="AG652" i="12"/>
  <c r="AG651" i="12"/>
  <c r="AG650" i="12"/>
  <c r="AG649" i="12"/>
  <c r="AG648" i="12"/>
  <c r="AG647" i="12"/>
  <c r="AG646" i="12"/>
  <c r="AG645" i="12"/>
  <c r="AG644" i="12"/>
  <c r="AG643" i="12"/>
  <c r="AG642" i="12"/>
  <c r="AG641" i="12"/>
  <c r="AG640" i="12"/>
  <c r="AG639" i="12"/>
  <c r="AG638" i="12"/>
  <c r="AG637" i="12"/>
  <c r="AG636" i="12"/>
  <c r="AG635" i="12"/>
  <c r="AG634" i="12"/>
  <c r="AG633" i="12"/>
  <c r="AG632" i="12"/>
  <c r="AG631" i="12"/>
  <c r="AG630" i="12"/>
  <c r="AG629" i="12"/>
  <c r="AG628" i="12"/>
  <c r="AG627" i="12"/>
  <c r="AG626" i="12"/>
  <c r="AG625" i="12"/>
  <c r="AG624" i="12"/>
  <c r="AG623" i="12"/>
  <c r="AG622" i="12"/>
  <c r="AG621" i="12"/>
  <c r="AG620" i="12"/>
  <c r="AG619" i="12"/>
  <c r="AG618" i="12"/>
  <c r="AG617" i="12"/>
  <c r="AG616" i="12"/>
  <c r="AG615" i="12"/>
  <c r="AG614" i="12"/>
  <c r="AG613" i="12"/>
  <c r="AG612" i="12"/>
  <c r="AG611" i="12"/>
  <c r="AG610" i="12"/>
  <c r="AG609" i="12"/>
  <c r="AG608" i="12"/>
  <c r="AG607" i="12"/>
  <c r="AG606" i="12"/>
  <c r="AG605" i="12"/>
  <c r="AG604" i="12"/>
  <c r="AG603" i="12"/>
  <c r="AG602" i="12"/>
  <c r="AG601" i="12"/>
  <c r="AG600" i="12"/>
  <c r="AG599" i="12"/>
  <c r="AG598" i="12"/>
  <c r="AG597" i="12"/>
  <c r="AG596" i="12"/>
  <c r="AG595" i="12"/>
  <c r="AG594" i="12"/>
  <c r="AG593" i="12"/>
  <c r="AG592" i="12"/>
  <c r="AG591" i="12"/>
  <c r="AG590" i="12"/>
  <c r="AG589" i="12"/>
  <c r="AG588" i="12"/>
  <c r="AG587" i="12"/>
  <c r="AG586" i="12"/>
  <c r="AG585" i="12"/>
  <c r="AG584" i="12"/>
  <c r="AG583" i="12"/>
  <c r="AG582" i="12"/>
  <c r="AG581" i="12"/>
  <c r="AG580" i="12"/>
  <c r="AG579" i="12"/>
  <c r="AG578" i="12"/>
  <c r="AG577" i="12"/>
  <c r="AG576" i="12"/>
  <c r="AG575" i="12"/>
  <c r="AG574" i="12"/>
  <c r="AG573" i="12"/>
  <c r="AG572" i="12"/>
  <c r="AG571" i="12"/>
  <c r="AG570" i="12"/>
  <c r="AG569" i="12"/>
  <c r="AG568" i="12"/>
  <c r="AG567" i="12"/>
  <c r="AG566" i="12"/>
  <c r="AG565" i="12"/>
  <c r="AG564" i="12"/>
  <c r="AG563" i="12"/>
  <c r="AG562" i="12"/>
  <c r="AG561" i="12"/>
  <c r="AG560" i="12"/>
  <c r="AG559" i="12"/>
  <c r="AG558" i="12"/>
  <c r="AG557" i="12"/>
  <c r="AG556" i="12"/>
  <c r="AG555" i="12"/>
  <c r="AG554" i="12"/>
  <c r="AG553" i="12"/>
  <c r="AG552" i="12"/>
  <c r="AG551" i="12"/>
  <c r="AG550" i="12"/>
  <c r="AG549" i="12"/>
  <c r="AG548" i="12"/>
  <c r="AG547" i="12"/>
  <c r="AG546" i="12"/>
  <c r="AG545" i="12"/>
  <c r="AG544" i="12"/>
  <c r="AG543" i="12"/>
  <c r="AG542" i="12"/>
  <c r="AG541" i="12"/>
  <c r="AG540" i="12"/>
  <c r="AG539" i="12"/>
  <c r="AG538" i="12"/>
  <c r="AG537" i="12"/>
  <c r="AG536" i="12"/>
  <c r="AG535" i="12"/>
  <c r="AG534" i="12"/>
  <c r="AG533" i="12"/>
  <c r="AG532" i="12"/>
  <c r="AG531" i="12"/>
  <c r="AG530" i="12"/>
  <c r="AG529" i="12"/>
  <c r="AG528" i="12"/>
  <c r="AG527" i="12"/>
  <c r="AG526" i="12"/>
  <c r="AG525" i="12"/>
  <c r="AG524" i="12"/>
  <c r="AG523" i="12"/>
  <c r="AG522" i="12"/>
  <c r="AG521" i="12"/>
  <c r="AG520" i="12"/>
  <c r="AG519" i="12"/>
  <c r="AG518" i="12"/>
  <c r="AG517" i="12"/>
  <c r="AG516" i="12"/>
  <c r="AG515" i="12"/>
  <c r="AG514" i="12"/>
  <c r="AG513" i="12"/>
  <c r="AG512" i="12"/>
  <c r="AG511" i="12"/>
  <c r="AG510" i="12"/>
  <c r="AG509" i="12"/>
  <c r="AG508" i="12"/>
  <c r="AG507" i="12"/>
  <c r="AG506" i="12"/>
  <c r="AG505" i="12"/>
  <c r="AG504" i="12"/>
  <c r="AG503" i="12"/>
  <c r="AG502" i="12"/>
  <c r="AG501" i="12"/>
  <c r="AG500" i="12"/>
  <c r="AG499" i="12"/>
  <c r="AG498" i="12"/>
  <c r="AG497" i="12"/>
  <c r="AG496" i="12"/>
  <c r="AG495" i="12"/>
  <c r="AG494" i="12"/>
  <c r="AG493" i="12"/>
  <c r="AG492" i="12"/>
  <c r="AG491" i="12"/>
  <c r="AG490" i="12"/>
  <c r="AG489" i="12"/>
  <c r="AG488" i="12"/>
  <c r="AG487" i="12"/>
  <c r="AG486" i="12"/>
  <c r="AG485" i="12"/>
  <c r="AG484" i="12"/>
  <c r="AG483" i="12"/>
  <c r="AG482" i="12"/>
  <c r="AG481" i="12"/>
  <c r="AG480" i="12"/>
  <c r="AG479" i="12"/>
  <c r="AG478" i="12"/>
  <c r="AG477" i="12"/>
  <c r="AG476" i="12"/>
  <c r="AG475" i="12"/>
  <c r="AG474" i="12"/>
  <c r="AG473" i="12"/>
  <c r="AG472" i="12"/>
  <c r="AG471" i="12"/>
  <c r="AG470" i="12"/>
  <c r="AG469" i="12"/>
  <c r="AG468" i="12"/>
  <c r="AG467" i="12"/>
  <c r="AG466" i="12"/>
  <c r="AG465" i="12"/>
  <c r="AG464" i="12"/>
  <c r="AG463" i="12"/>
  <c r="AG462" i="12"/>
  <c r="AG461" i="12"/>
  <c r="AG460" i="12"/>
  <c r="AG459" i="12"/>
  <c r="AG458" i="12"/>
  <c r="AG457" i="12"/>
  <c r="AG456" i="12"/>
  <c r="AG455" i="12"/>
  <c r="AG454" i="12"/>
  <c r="AG453" i="12"/>
  <c r="AG452" i="12"/>
  <c r="AG451" i="12"/>
  <c r="AG450" i="12"/>
  <c r="AG449" i="12"/>
  <c r="AG448" i="12"/>
  <c r="AG447" i="12"/>
  <c r="AG446" i="12"/>
  <c r="AG445" i="12"/>
  <c r="AG444" i="12"/>
  <c r="AG443" i="12"/>
  <c r="AG442" i="12"/>
  <c r="AG441" i="12"/>
  <c r="AG440" i="12"/>
  <c r="AG439" i="12"/>
  <c r="AG438" i="12"/>
  <c r="AG437" i="12"/>
  <c r="AG436" i="12"/>
  <c r="AG435" i="12"/>
  <c r="AG434" i="12"/>
  <c r="AG433" i="12"/>
  <c r="AG432" i="12"/>
  <c r="AG431" i="12"/>
  <c r="AG430" i="12"/>
  <c r="AG429" i="12"/>
  <c r="AG428" i="12"/>
  <c r="AG427" i="12"/>
  <c r="AG426" i="12"/>
  <c r="AG425" i="12"/>
  <c r="AG424" i="12"/>
  <c r="AG423" i="12"/>
  <c r="AG422" i="12"/>
  <c r="AG421" i="12"/>
  <c r="AG420" i="12"/>
  <c r="AG419" i="12"/>
  <c r="AG418" i="12"/>
  <c r="AG417" i="12"/>
  <c r="AG416" i="12"/>
  <c r="AG415" i="12"/>
  <c r="AG414" i="12"/>
  <c r="AG413" i="12"/>
  <c r="AG412" i="12"/>
  <c r="AG411" i="12"/>
  <c r="AG410" i="12"/>
  <c r="AG409" i="12"/>
  <c r="AG408" i="12"/>
  <c r="AG407" i="12"/>
  <c r="AG406" i="12"/>
  <c r="AG405" i="12"/>
  <c r="AG404" i="12"/>
  <c r="AG403" i="12"/>
  <c r="AG402" i="12"/>
  <c r="AG401" i="12"/>
  <c r="AG400" i="12"/>
  <c r="AG399" i="12"/>
  <c r="AG398" i="12"/>
  <c r="AG397" i="12"/>
  <c r="AG396" i="12"/>
  <c r="AG395" i="12"/>
  <c r="AG394" i="12"/>
  <c r="AG393" i="12"/>
  <c r="AG392" i="12"/>
  <c r="AG391" i="12"/>
  <c r="AG390" i="12"/>
  <c r="AG389" i="12"/>
  <c r="AG388" i="12"/>
  <c r="AG387" i="12"/>
  <c r="AG386" i="12"/>
  <c r="AG385" i="12"/>
  <c r="AG384" i="12"/>
  <c r="AG383" i="12"/>
  <c r="AG382" i="12"/>
  <c r="AG381" i="12"/>
  <c r="AG380" i="12"/>
  <c r="AG379" i="12"/>
  <c r="AG378" i="12"/>
  <c r="AG377" i="12"/>
  <c r="AG376" i="12"/>
  <c r="AG375" i="12"/>
  <c r="AG374" i="12"/>
  <c r="AG373" i="12"/>
  <c r="AG372" i="12"/>
  <c r="AG371" i="12"/>
  <c r="AG370" i="12"/>
  <c r="AG369" i="12"/>
  <c r="AG368" i="12"/>
  <c r="AG367" i="12"/>
  <c r="AG366" i="12"/>
  <c r="AG365" i="12"/>
  <c r="AG364" i="12"/>
  <c r="AG363" i="12"/>
  <c r="AG362" i="12"/>
  <c r="AG361" i="12"/>
  <c r="AG360" i="12"/>
  <c r="AG359" i="12"/>
  <c r="AG358" i="12"/>
  <c r="AG357" i="12"/>
  <c r="AG356" i="12"/>
  <c r="AG355" i="12"/>
  <c r="AG354" i="12"/>
  <c r="AG353" i="12"/>
  <c r="AG352" i="12"/>
  <c r="AG351" i="12"/>
  <c r="AG350" i="12"/>
  <c r="AG349" i="12"/>
  <c r="AG348" i="12"/>
  <c r="AG347" i="12"/>
  <c r="AG346" i="12"/>
  <c r="AG345" i="12"/>
  <c r="AG344" i="12"/>
  <c r="AG343" i="12"/>
  <c r="AG342" i="12"/>
  <c r="AG341" i="12"/>
  <c r="AG340" i="12"/>
  <c r="AG339" i="12"/>
  <c r="AG338" i="12"/>
  <c r="AG337" i="12"/>
  <c r="AG336" i="12"/>
  <c r="AG335" i="12"/>
  <c r="AG334" i="12"/>
  <c r="AG333" i="12"/>
  <c r="AG332" i="12"/>
  <c r="AG331" i="12"/>
  <c r="AG330" i="12"/>
  <c r="AG329" i="12"/>
  <c r="AG328" i="12"/>
  <c r="AG327" i="12"/>
  <c r="AG326" i="12"/>
  <c r="AG325" i="12"/>
  <c r="AG324" i="12"/>
  <c r="AG323" i="12"/>
  <c r="AG322" i="12"/>
  <c r="AG321" i="12"/>
  <c r="AG320" i="12"/>
  <c r="AG319" i="12"/>
  <c r="AG318" i="12"/>
  <c r="AG317" i="12"/>
  <c r="AG316" i="12"/>
  <c r="AG315" i="12"/>
  <c r="AG314" i="12"/>
  <c r="AG313" i="12"/>
  <c r="AG312" i="12"/>
  <c r="AG311" i="12"/>
  <c r="AG310" i="12"/>
  <c r="AG309" i="12"/>
  <c r="AG308" i="12"/>
  <c r="AG307" i="12"/>
  <c r="AG306" i="12"/>
  <c r="AG305" i="12"/>
  <c r="AG304" i="12"/>
  <c r="AG303" i="12"/>
  <c r="AG302" i="12"/>
  <c r="AG301" i="12"/>
  <c r="AG300" i="12"/>
  <c r="AG299" i="12"/>
  <c r="AG298" i="12"/>
  <c r="AG297" i="12"/>
  <c r="AG296" i="12"/>
  <c r="AG295" i="12"/>
  <c r="AG294" i="12"/>
  <c r="AG293" i="12"/>
  <c r="AG292" i="12"/>
  <c r="AG291" i="12"/>
  <c r="AG290" i="12"/>
  <c r="AG289" i="12"/>
  <c r="AG288" i="12"/>
  <c r="AG287" i="12"/>
  <c r="AG286" i="12"/>
  <c r="AG285" i="12"/>
  <c r="AG284" i="12"/>
  <c r="AG283" i="12"/>
  <c r="AG282" i="12"/>
  <c r="AG281" i="12"/>
  <c r="AG280" i="12"/>
  <c r="AG279" i="12"/>
  <c r="AG278" i="12"/>
  <c r="AG277" i="12"/>
  <c r="AG276" i="12"/>
  <c r="AG275" i="12"/>
  <c r="AG274" i="12"/>
  <c r="AG273" i="12"/>
  <c r="AG272" i="12"/>
  <c r="AG271" i="12"/>
  <c r="AG270" i="12"/>
  <c r="AG269" i="12"/>
  <c r="AG268" i="12"/>
  <c r="AG267" i="12"/>
  <c r="AG266" i="12"/>
  <c r="AG265" i="12"/>
  <c r="AG264" i="12"/>
  <c r="AG263" i="12"/>
  <c r="AG262" i="12"/>
  <c r="AG261" i="12"/>
  <c r="AG260" i="12"/>
  <c r="AG259" i="12"/>
  <c r="AG258" i="12"/>
  <c r="AG257" i="12"/>
  <c r="AG256" i="12"/>
  <c r="AG255" i="12"/>
  <c r="AG254" i="12"/>
  <c r="AG253" i="12"/>
  <c r="AG252" i="12"/>
  <c r="AG251" i="12"/>
  <c r="AG250" i="12"/>
  <c r="AG249" i="12"/>
  <c r="AG248" i="12"/>
  <c r="AG247" i="12"/>
  <c r="AG246" i="12"/>
  <c r="AG245" i="12"/>
  <c r="AG244" i="12"/>
  <c r="AG243" i="12"/>
  <c r="AG242" i="12"/>
  <c r="AG241" i="12"/>
  <c r="AG240" i="12"/>
  <c r="AG239" i="12"/>
  <c r="AG238" i="12"/>
  <c r="AG237" i="12"/>
  <c r="AG236" i="12"/>
  <c r="AG235" i="12"/>
  <c r="AG234" i="12"/>
  <c r="AG233" i="12"/>
  <c r="AG232" i="12"/>
  <c r="AG231" i="12"/>
  <c r="AG230" i="12"/>
  <c r="AG229" i="12"/>
  <c r="AG228" i="12"/>
  <c r="AG227" i="12"/>
  <c r="AG226" i="12"/>
  <c r="AG225" i="12"/>
  <c r="AG224" i="12"/>
  <c r="AG223" i="12"/>
  <c r="AG222" i="12"/>
  <c r="AG221" i="12"/>
  <c r="AG220" i="12"/>
  <c r="AG219" i="12"/>
  <c r="AG218" i="12"/>
  <c r="AG217" i="12"/>
  <c r="AG216" i="12"/>
  <c r="AG215" i="12"/>
  <c r="AG214" i="12"/>
  <c r="AG213" i="12"/>
  <c r="AG212" i="12"/>
  <c r="AG211" i="12"/>
  <c r="AG210" i="12"/>
  <c r="AG209" i="12"/>
  <c r="AG208" i="12"/>
  <c r="AG207" i="12"/>
  <c r="AG206" i="12"/>
  <c r="AG205" i="12"/>
  <c r="AG204" i="12"/>
  <c r="AG203" i="12"/>
  <c r="AG202" i="12"/>
  <c r="AG201" i="12"/>
  <c r="AG200" i="12"/>
  <c r="AG199" i="12"/>
  <c r="AG198" i="12"/>
  <c r="AG197" i="12"/>
  <c r="AG196" i="12"/>
  <c r="AG195" i="12"/>
  <c r="AG194" i="12"/>
  <c r="AG193" i="12"/>
  <c r="AG192" i="12"/>
  <c r="AG191" i="12"/>
  <c r="AG190" i="12"/>
  <c r="AG189" i="12"/>
  <c r="AG188" i="12"/>
  <c r="AG187" i="12"/>
  <c r="AG186" i="12"/>
  <c r="AG185" i="12"/>
  <c r="AG184" i="12"/>
  <c r="AG183" i="12"/>
  <c r="AG182" i="12"/>
  <c r="AG181" i="12"/>
  <c r="AG180" i="12"/>
  <c r="AG179" i="12"/>
  <c r="AG178" i="12"/>
  <c r="AG177" i="12"/>
  <c r="AG176" i="12"/>
  <c r="AG175" i="12"/>
  <c r="AG174" i="12"/>
  <c r="AG173" i="12"/>
  <c r="AG172" i="12"/>
  <c r="AG171" i="12"/>
  <c r="AG170" i="12"/>
  <c r="AG169" i="12"/>
  <c r="AG168" i="12"/>
  <c r="AG167" i="12"/>
  <c r="AG166" i="12"/>
  <c r="AG165" i="12"/>
  <c r="AG164" i="12"/>
  <c r="AG163" i="12"/>
  <c r="AG162" i="12"/>
  <c r="AG161" i="12"/>
  <c r="AG160" i="12"/>
  <c r="AG159" i="12"/>
  <c r="AG158" i="12"/>
  <c r="AG157" i="12"/>
  <c r="AG156" i="12"/>
  <c r="AG155" i="12"/>
  <c r="AG154" i="12"/>
  <c r="AG153" i="12"/>
  <c r="AG152" i="12"/>
  <c r="AG151" i="12"/>
  <c r="AG150" i="12"/>
  <c r="AG149" i="12"/>
  <c r="AG148" i="12"/>
  <c r="AG147" i="12"/>
  <c r="AG146" i="12"/>
  <c r="AG145" i="12"/>
  <c r="AG144" i="12"/>
  <c r="AG143" i="12"/>
  <c r="AG142" i="12"/>
  <c r="AG141" i="12"/>
  <c r="AG140" i="12"/>
  <c r="AG139" i="12"/>
  <c r="AG138" i="12"/>
  <c r="AG137" i="12"/>
  <c r="AG136" i="12"/>
  <c r="AG135" i="12"/>
  <c r="AG134" i="12"/>
  <c r="AG133" i="12"/>
  <c r="AG132" i="12"/>
  <c r="AG131" i="12"/>
  <c r="AG130" i="12"/>
  <c r="AG129" i="12"/>
  <c r="AG128" i="12"/>
  <c r="AG127" i="12"/>
  <c r="AG126" i="12"/>
  <c r="AG125" i="12"/>
  <c r="AG124" i="12"/>
  <c r="AG123" i="12"/>
  <c r="AG122" i="12"/>
  <c r="AG121" i="12"/>
  <c r="AG120" i="12"/>
  <c r="AG119" i="12"/>
  <c r="AG118" i="12"/>
  <c r="AG117" i="12"/>
  <c r="AG116" i="12"/>
  <c r="AG115" i="12"/>
  <c r="AG114" i="12"/>
  <c r="AG113" i="12"/>
  <c r="AG112" i="12"/>
  <c r="AG111" i="12"/>
  <c r="AG110" i="12"/>
  <c r="AG109" i="12"/>
  <c r="AG108" i="12"/>
  <c r="AG107" i="12"/>
  <c r="AG106" i="12"/>
  <c r="AG105" i="12"/>
  <c r="AG104" i="12"/>
  <c r="AG103" i="12"/>
  <c r="AG102" i="12"/>
  <c r="AG101" i="12"/>
  <c r="AG100" i="12"/>
  <c r="AG99" i="12"/>
  <c r="AG98" i="12"/>
  <c r="AG97" i="12"/>
  <c r="AG96" i="12"/>
  <c r="AG95" i="12"/>
  <c r="AG94" i="12"/>
  <c r="AG93" i="12"/>
  <c r="AG92" i="12"/>
  <c r="AG91" i="12"/>
  <c r="AG90" i="12"/>
  <c r="AG89" i="12"/>
  <c r="AG88" i="12"/>
  <c r="AG87" i="12"/>
  <c r="AG86" i="12"/>
  <c r="AG85" i="12"/>
  <c r="AG84" i="12"/>
  <c r="AG83" i="12"/>
  <c r="AG82" i="12"/>
  <c r="AG81" i="12"/>
  <c r="AG80" i="12"/>
  <c r="AG79" i="12"/>
  <c r="AG78" i="12"/>
  <c r="AG77" i="12"/>
  <c r="AG76" i="12"/>
  <c r="AG75" i="12"/>
  <c r="AG74" i="12"/>
  <c r="AG73" i="12"/>
  <c r="AG72" i="12"/>
  <c r="AG71" i="12"/>
  <c r="AG70" i="12"/>
  <c r="AG69" i="12"/>
  <c r="AG68" i="12"/>
  <c r="AG67" i="12"/>
  <c r="AG66" i="12"/>
  <c r="AG65" i="12"/>
  <c r="AG64" i="12"/>
  <c r="AG63" i="12"/>
  <c r="AG62" i="12"/>
  <c r="AG61" i="12"/>
  <c r="AG60" i="12"/>
  <c r="AG59" i="12"/>
  <c r="AG58" i="12"/>
  <c r="AG57" i="12"/>
  <c r="AG56" i="12"/>
  <c r="AG55" i="12"/>
  <c r="AG54" i="12"/>
  <c r="AG53" i="12"/>
  <c r="AG52" i="12"/>
  <c r="AG51" i="12"/>
  <c r="AG50" i="12"/>
  <c r="AG49" i="12"/>
  <c r="AG48" i="12"/>
  <c r="AG47" i="12"/>
  <c r="AG46" i="12"/>
  <c r="AG45" i="12"/>
  <c r="AG44" i="12"/>
  <c r="AG43" i="12"/>
  <c r="AG42" i="12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AG7" i="12"/>
  <c r="AG6" i="12"/>
  <c r="AG5" i="12"/>
  <c r="AG4" i="12"/>
  <c r="AG3" i="12"/>
  <c r="AB724" i="12"/>
  <c r="AB723" i="12"/>
  <c r="AB722" i="12"/>
  <c r="AB721" i="12"/>
  <c r="AB720" i="12"/>
  <c r="AB719" i="12"/>
  <c r="AB718" i="12"/>
  <c r="AB717" i="12"/>
  <c r="AB716" i="12"/>
  <c r="AB715" i="12"/>
  <c r="AB714" i="12"/>
  <c r="AB713" i="12"/>
  <c r="AB712" i="12"/>
  <c r="AB711" i="12"/>
  <c r="AB710" i="12"/>
  <c r="AB709" i="12"/>
  <c r="AB708" i="12"/>
  <c r="AB707" i="12"/>
  <c r="AB706" i="12"/>
  <c r="AB705" i="12"/>
  <c r="AB704" i="12"/>
  <c r="AB703" i="12"/>
  <c r="AB702" i="12"/>
  <c r="AB701" i="12"/>
  <c r="AB700" i="12"/>
  <c r="AB699" i="12"/>
  <c r="AB698" i="12"/>
  <c r="AB697" i="12"/>
  <c r="AB696" i="12"/>
  <c r="AB695" i="12"/>
  <c r="AB694" i="12"/>
  <c r="AB693" i="12"/>
  <c r="AB692" i="12"/>
  <c r="AB691" i="12"/>
  <c r="AB690" i="12"/>
  <c r="AB689" i="12"/>
  <c r="AB688" i="12"/>
  <c r="AB687" i="12"/>
  <c r="AB686" i="12"/>
  <c r="AB685" i="12"/>
  <c r="AB684" i="12"/>
  <c r="AB683" i="12"/>
  <c r="AB682" i="12"/>
  <c r="AB681" i="12"/>
  <c r="AB680" i="12"/>
  <c r="AB679" i="12"/>
  <c r="AB678" i="12"/>
  <c r="AB677" i="12"/>
  <c r="AB676" i="12"/>
  <c r="AB675" i="12"/>
  <c r="AB674" i="12"/>
  <c r="AB673" i="12"/>
  <c r="AB672" i="12"/>
  <c r="AB671" i="12"/>
  <c r="AB670" i="12"/>
  <c r="AB669" i="12"/>
  <c r="AB668" i="12"/>
  <c r="AB667" i="12"/>
  <c r="AB666" i="12"/>
  <c r="AB665" i="12"/>
  <c r="AB664" i="12"/>
  <c r="AB663" i="12"/>
  <c r="AB662" i="12"/>
  <c r="AB661" i="12"/>
  <c r="AB660" i="12"/>
  <c r="AB659" i="12"/>
  <c r="AB658" i="12"/>
  <c r="AB657" i="12"/>
  <c r="AB656" i="12"/>
  <c r="AB655" i="12"/>
  <c r="AB654" i="12"/>
  <c r="AB653" i="12"/>
  <c r="AB652" i="12"/>
  <c r="AB651" i="12"/>
  <c r="AB650" i="12"/>
  <c r="AB649" i="12"/>
  <c r="AB648" i="12"/>
  <c r="AB647" i="12"/>
  <c r="AB646" i="12"/>
  <c r="AB645" i="12"/>
  <c r="AB644" i="12"/>
  <c r="AB643" i="12"/>
  <c r="AB642" i="12"/>
  <c r="AB641" i="12"/>
  <c r="AB640" i="12"/>
  <c r="AB639" i="12"/>
  <c r="AB638" i="12"/>
  <c r="AB637" i="12"/>
  <c r="AB636" i="12"/>
  <c r="AB635" i="12"/>
  <c r="AB634" i="12"/>
  <c r="AB633" i="12"/>
  <c r="AB632" i="12"/>
  <c r="AB631" i="12"/>
  <c r="AB630" i="12"/>
  <c r="AB629" i="12"/>
  <c r="AB628" i="12"/>
  <c r="AB627" i="12"/>
  <c r="AB626" i="12"/>
  <c r="AB625" i="12"/>
  <c r="AB624" i="12"/>
  <c r="AB623" i="12"/>
  <c r="AB622" i="12"/>
  <c r="AB621" i="12"/>
  <c r="AB620" i="12"/>
  <c r="AB619" i="12"/>
  <c r="AB618" i="12"/>
  <c r="AB617" i="12"/>
  <c r="AB616" i="12"/>
  <c r="AB615" i="12"/>
  <c r="AB614" i="12"/>
  <c r="AB613" i="12"/>
  <c r="AB612" i="12"/>
  <c r="AB611" i="12"/>
  <c r="AB610" i="12"/>
  <c r="AB609" i="12"/>
  <c r="AB608" i="12"/>
  <c r="AB607" i="12"/>
  <c r="AB606" i="12"/>
  <c r="AB605" i="12"/>
  <c r="AB604" i="12"/>
  <c r="AB603" i="12"/>
  <c r="AB602" i="12"/>
  <c r="AB601" i="12"/>
  <c r="AB600" i="12"/>
  <c r="AB599" i="12"/>
  <c r="AB598" i="12"/>
  <c r="AB597" i="12"/>
  <c r="AB596" i="12"/>
  <c r="AB595" i="12"/>
  <c r="AB594" i="12"/>
  <c r="AB593" i="12"/>
  <c r="AB592" i="12"/>
  <c r="AB591" i="12"/>
  <c r="AB590" i="12"/>
  <c r="AB589" i="12"/>
  <c r="AB588" i="12"/>
  <c r="AB587" i="12"/>
  <c r="AB586" i="12"/>
  <c r="AB585" i="12"/>
  <c r="AB584" i="12"/>
  <c r="AB583" i="12"/>
  <c r="AB582" i="12"/>
  <c r="AB581" i="12"/>
  <c r="AB580" i="12"/>
  <c r="AB579" i="12"/>
  <c r="AB578" i="12"/>
  <c r="AB577" i="12"/>
  <c r="AB576" i="12"/>
  <c r="AB575" i="12"/>
  <c r="AB574" i="12"/>
  <c r="AB573" i="12"/>
  <c r="AB572" i="12"/>
  <c r="AB571" i="12"/>
  <c r="AB570" i="12"/>
  <c r="AB569" i="12"/>
  <c r="AB568" i="12"/>
  <c r="AB567" i="12"/>
  <c r="AB566" i="12"/>
  <c r="AB565" i="12"/>
  <c r="AB564" i="12"/>
  <c r="AB563" i="12"/>
  <c r="AB562" i="12"/>
  <c r="AB561" i="12"/>
  <c r="AB560" i="12"/>
  <c r="AB559" i="12"/>
  <c r="AB558" i="12"/>
  <c r="AB557" i="12"/>
  <c r="AB556" i="12"/>
  <c r="AB555" i="12"/>
  <c r="AB554" i="12"/>
  <c r="AB553" i="12"/>
  <c r="AB552" i="12"/>
  <c r="AB551" i="12"/>
  <c r="AB550" i="12"/>
  <c r="AB549" i="12"/>
  <c r="AB548" i="12"/>
  <c r="AB547" i="12"/>
  <c r="AB546" i="12"/>
  <c r="AB545" i="12"/>
  <c r="AB544" i="12"/>
  <c r="AB543" i="12"/>
  <c r="AB542" i="12"/>
  <c r="AB541" i="12"/>
  <c r="AB540" i="12"/>
  <c r="AB539" i="12"/>
  <c r="AB538" i="12"/>
  <c r="AB537" i="12"/>
  <c r="AB536" i="12"/>
  <c r="AB535" i="12"/>
  <c r="AB534" i="12"/>
  <c r="AB533" i="12"/>
  <c r="AB532" i="12"/>
  <c r="AB531" i="12"/>
  <c r="AB530" i="12"/>
  <c r="AB529" i="12"/>
  <c r="AB528" i="12"/>
  <c r="AB527" i="12"/>
  <c r="AB526" i="12"/>
  <c r="AB525" i="12"/>
  <c r="AB524" i="12"/>
  <c r="AB523" i="12"/>
  <c r="AB522" i="12"/>
  <c r="AB521" i="12"/>
  <c r="AB520" i="12"/>
  <c r="AB519" i="12"/>
  <c r="AB518" i="12"/>
  <c r="AB517" i="12"/>
  <c r="AB516" i="12"/>
  <c r="AB515" i="12"/>
  <c r="AB514" i="12"/>
  <c r="AB513" i="12"/>
  <c r="AB512" i="12"/>
  <c r="AB511" i="12"/>
  <c r="AB510" i="12"/>
  <c r="AB509" i="12"/>
  <c r="AB508" i="12"/>
  <c r="AB507" i="12"/>
  <c r="AB506" i="12"/>
  <c r="AB505" i="12"/>
  <c r="AB504" i="12"/>
  <c r="AB503" i="12"/>
  <c r="AB502" i="12"/>
  <c r="AB501" i="12"/>
  <c r="AB500" i="12"/>
  <c r="AB499" i="12"/>
  <c r="AB498" i="12"/>
  <c r="AB497" i="12"/>
  <c r="AB496" i="12"/>
  <c r="AB495" i="12"/>
  <c r="AB494" i="12"/>
  <c r="AB493" i="12"/>
  <c r="AB492" i="12"/>
  <c r="AB491" i="12"/>
  <c r="AB490" i="12"/>
  <c r="AB489" i="12"/>
  <c r="AB488" i="12"/>
  <c r="AB487" i="12"/>
  <c r="AB486" i="12"/>
  <c r="AB485" i="12"/>
  <c r="AB484" i="12"/>
  <c r="AB483" i="12"/>
  <c r="AB482" i="12"/>
  <c r="AB481" i="12"/>
  <c r="AB480" i="12"/>
  <c r="AB479" i="12"/>
  <c r="AB478" i="12"/>
  <c r="AB477" i="12"/>
  <c r="AB476" i="12"/>
  <c r="AB475" i="12"/>
  <c r="AB474" i="12"/>
  <c r="AB473" i="12"/>
  <c r="AB472" i="12"/>
  <c r="AB471" i="12"/>
  <c r="AB470" i="12"/>
  <c r="AB469" i="12"/>
  <c r="AB468" i="12"/>
  <c r="AB467" i="12"/>
  <c r="AB466" i="12"/>
  <c r="AB465" i="12"/>
  <c r="AB464" i="12"/>
  <c r="AB463" i="12"/>
  <c r="AB462" i="12"/>
  <c r="AB461" i="12"/>
  <c r="AB460" i="12"/>
  <c r="AB459" i="12"/>
  <c r="AB458" i="12"/>
  <c r="AB457" i="12"/>
  <c r="AB456" i="12"/>
  <c r="AB455" i="12"/>
  <c r="AB454" i="12"/>
  <c r="AB453" i="12"/>
  <c r="AB452" i="12"/>
  <c r="AB451" i="12"/>
  <c r="AB450" i="12"/>
  <c r="AB449" i="12"/>
  <c r="AB448" i="12"/>
  <c r="AB447" i="12"/>
  <c r="AB446" i="12"/>
  <c r="AB445" i="12"/>
  <c r="AB444" i="12"/>
  <c r="AB443" i="12"/>
  <c r="AB442" i="12"/>
  <c r="AB441" i="12"/>
  <c r="AB440" i="12"/>
  <c r="AB439" i="12"/>
  <c r="AB438" i="12"/>
  <c r="AB437" i="12"/>
  <c r="AB436" i="12"/>
  <c r="AB435" i="12"/>
  <c r="AB434" i="12"/>
  <c r="AB433" i="12"/>
  <c r="AB432" i="12"/>
  <c r="AB431" i="12"/>
  <c r="AB430" i="12"/>
  <c r="AB429" i="12"/>
  <c r="AB428" i="12"/>
  <c r="AB427" i="12"/>
  <c r="AB426" i="12"/>
  <c r="AB425" i="12"/>
  <c r="AB424" i="12"/>
  <c r="AB423" i="12"/>
  <c r="AB422" i="12"/>
  <c r="AB421" i="12"/>
  <c r="AB420" i="12"/>
  <c r="AB419" i="12"/>
  <c r="AB418" i="12"/>
  <c r="AB417" i="12"/>
  <c r="AB416" i="12"/>
  <c r="AB415" i="12"/>
  <c r="AB414" i="12"/>
  <c r="AB413" i="12"/>
  <c r="AB412" i="12"/>
  <c r="AB411" i="12"/>
  <c r="AB410" i="12"/>
  <c r="AB409" i="12"/>
  <c r="AB408" i="12"/>
  <c r="AB407" i="12"/>
  <c r="AB406" i="12"/>
  <c r="AB405" i="12"/>
  <c r="AB404" i="12"/>
  <c r="AB403" i="12"/>
  <c r="AB402" i="12"/>
  <c r="AB401" i="12"/>
  <c r="AB400" i="12"/>
  <c r="AB399" i="12"/>
  <c r="AB398" i="12"/>
  <c r="AB397" i="12"/>
  <c r="AB396" i="12"/>
  <c r="AB395" i="12"/>
  <c r="AB394" i="12"/>
  <c r="AB393" i="12"/>
  <c r="AB392" i="12"/>
  <c r="AB391" i="12"/>
  <c r="AB390" i="12"/>
  <c r="AB389" i="12"/>
  <c r="AB388" i="12"/>
  <c r="AB387" i="12"/>
  <c r="AB386" i="12"/>
  <c r="AB385" i="12"/>
  <c r="AB384" i="12"/>
  <c r="AB383" i="12"/>
  <c r="AB382" i="12"/>
  <c r="AB381" i="12"/>
  <c r="AB380" i="12"/>
  <c r="AB379" i="12"/>
  <c r="AB378" i="12"/>
  <c r="AB377" i="12"/>
  <c r="AB376" i="12"/>
  <c r="AB375" i="12"/>
  <c r="AB374" i="12"/>
  <c r="AB373" i="12"/>
  <c r="AB372" i="12"/>
  <c r="AB371" i="12"/>
  <c r="AB370" i="12"/>
  <c r="AB369" i="12"/>
  <c r="AB368" i="12"/>
  <c r="AB367" i="12"/>
  <c r="AB366" i="12"/>
  <c r="AB365" i="12"/>
  <c r="AB364" i="12"/>
  <c r="AB363" i="12"/>
  <c r="AB362" i="12"/>
  <c r="AB361" i="12"/>
  <c r="AB360" i="12"/>
  <c r="AB359" i="12"/>
  <c r="AB358" i="12"/>
  <c r="AB357" i="12"/>
  <c r="AB356" i="12"/>
  <c r="AB355" i="12"/>
  <c r="AB354" i="12"/>
  <c r="AB353" i="12"/>
  <c r="AB352" i="12"/>
  <c r="AB351" i="12"/>
  <c r="AB350" i="12"/>
  <c r="AB349" i="12"/>
  <c r="AB348" i="12"/>
  <c r="AB347" i="12"/>
  <c r="AB346" i="12"/>
  <c r="AB345" i="12"/>
  <c r="AB344" i="12"/>
  <c r="AB343" i="12"/>
  <c r="AB342" i="12"/>
  <c r="AB341" i="12"/>
  <c r="AB340" i="12"/>
  <c r="AB339" i="12"/>
  <c r="AB338" i="12"/>
  <c r="AB337" i="12"/>
  <c r="AB336" i="12"/>
  <c r="AB335" i="12"/>
  <c r="AB334" i="12"/>
  <c r="AB333" i="12"/>
  <c r="AB332" i="12"/>
  <c r="AB331" i="12"/>
  <c r="AB330" i="12"/>
  <c r="AB329" i="12"/>
  <c r="AB328" i="12"/>
  <c r="AB327" i="12"/>
  <c r="AB326" i="12"/>
  <c r="AB325" i="12"/>
  <c r="AB324" i="12"/>
  <c r="AB323" i="12"/>
  <c r="AB322" i="12"/>
  <c r="AB321" i="12"/>
  <c r="AB320" i="12"/>
  <c r="AB319" i="12"/>
  <c r="AB318" i="12"/>
  <c r="AB317" i="12"/>
  <c r="AB316" i="12"/>
  <c r="AB315" i="12"/>
  <c r="AB314" i="12"/>
  <c r="AB313" i="12"/>
  <c r="AB312" i="12"/>
  <c r="AB311" i="12"/>
  <c r="AB310" i="12"/>
  <c r="AB309" i="12"/>
  <c r="AB308" i="12"/>
  <c r="AB307" i="12"/>
  <c r="AB306" i="12"/>
  <c r="AB305" i="12"/>
  <c r="AB304" i="12"/>
  <c r="AB303" i="12"/>
  <c r="AB302" i="12"/>
  <c r="AB301" i="12"/>
  <c r="AB300" i="12"/>
  <c r="AB299" i="12"/>
  <c r="AB298" i="12"/>
  <c r="AB297" i="12"/>
  <c r="AB296" i="12"/>
  <c r="AB295" i="12"/>
  <c r="AB294" i="12"/>
  <c r="AB293" i="12"/>
  <c r="AB292" i="12"/>
  <c r="AB291" i="12"/>
  <c r="AB290" i="12"/>
  <c r="AB289" i="12"/>
  <c r="AB288" i="12"/>
  <c r="AB287" i="12"/>
  <c r="AB286" i="12"/>
  <c r="AB285" i="12"/>
  <c r="AB284" i="12"/>
  <c r="AB283" i="12"/>
  <c r="AB282" i="12"/>
  <c r="AB281" i="12"/>
  <c r="AB280" i="12"/>
  <c r="AB279" i="12"/>
  <c r="AB278" i="12"/>
  <c r="AB277" i="12"/>
  <c r="AB276" i="12"/>
  <c r="AB275" i="12"/>
  <c r="AB274" i="12"/>
  <c r="AB273" i="12"/>
  <c r="AB272" i="12"/>
  <c r="AB271" i="12"/>
  <c r="AB270" i="12"/>
  <c r="AB269" i="12"/>
  <c r="AB268" i="12"/>
  <c r="AB267" i="12"/>
  <c r="AB266" i="12"/>
  <c r="AB265" i="12"/>
  <c r="AB264" i="12"/>
  <c r="AB263" i="12"/>
  <c r="AB262" i="12"/>
  <c r="AB261" i="12"/>
  <c r="AB260" i="12"/>
  <c r="AB259" i="12"/>
  <c r="AB258" i="12"/>
  <c r="AB257" i="12"/>
  <c r="AB256" i="12"/>
  <c r="AB255" i="12"/>
  <c r="AB254" i="12"/>
  <c r="AB253" i="12"/>
  <c r="AB252" i="12"/>
  <c r="AB251" i="12"/>
  <c r="AB250" i="12"/>
  <c r="AB249" i="12"/>
  <c r="AB248" i="12"/>
  <c r="AB247" i="12"/>
  <c r="AB246" i="12"/>
  <c r="AB245" i="12"/>
  <c r="AB244" i="12"/>
  <c r="AB243" i="12"/>
  <c r="AB242" i="12"/>
  <c r="AB241" i="12"/>
  <c r="AB240" i="12"/>
  <c r="AB239" i="12"/>
  <c r="AB238" i="12"/>
  <c r="AB237" i="12"/>
  <c r="AB236" i="12"/>
  <c r="AB235" i="12"/>
  <c r="AB234" i="12"/>
  <c r="AB233" i="12"/>
  <c r="AB232" i="12"/>
  <c r="AB231" i="12"/>
  <c r="AB230" i="12"/>
  <c r="AB229" i="12"/>
  <c r="AB228" i="12"/>
  <c r="AB227" i="12"/>
  <c r="AB226" i="12"/>
  <c r="AB225" i="12"/>
  <c r="AB224" i="12"/>
  <c r="AB223" i="12"/>
  <c r="AB222" i="12"/>
  <c r="AB221" i="12"/>
  <c r="AB220" i="12"/>
  <c r="AB219" i="12"/>
  <c r="AB218" i="12"/>
  <c r="AB217" i="12"/>
  <c r="AB216" i="12"/>
  <c r="AB215" i="12"/>
  <c r="AB214" i="12"/>
  <c r="AB213" i="12"/>
  <c r="AB212" i="12"/>
  <c r="AB211" i="12"/>
  <c r="AB210" i="12"/>
  <c r="AB209" i="12"/>
  <c r="AB208" i="12"/>
  <c r="AB207" i="12"/>
  <c r="AB206" i="12"/>
  <c r="AB205" i="12"/>
  <c r="AB204" i="12"/>
  <c r="AB203" i="12"/>
  <c r="AB202" i="12"/>
  <c r="AB201" i="12"/>
  <c r="AB200" i="12"/>
  <c r="AB199" i="12"/>
  <c r="AB198" i="12"/>
  <c r="AB197" i="12"/>
  <c r="AB196" i="12"/>
  <c r="AB195" i="12"/>
  <c r="AB194" i="12"/>
  <c r="AB193" i="12"/>
  <c r="AB192" i="12"/>
  <c r="AB191" i="12"/>
  <c r="AB190" i="12"/>
  <c r="AB189" i="12"/>
  <c r="AB188" i="12"/>
  <c r="AB187" i="12"/>
  <c r="AB186" i="12"/>
  <c r="AB185" i="12"/>
  <c r="AB184" i="12"/>
  <c r="AB183" i="12"/>
  <c r="AB182" i="12"/>
  <c r="AB181" i="12"/>
  <c r="AB180" i="12"/>
  <c r="AB179" i="12"/>
  <c r="AB178" i="12"/>
  <c r="AB177" i="12"/>
  <c r="AB176" i="12"/>
  <c r="AB175" i="12"/>
  <c r="AB174" i="12"/>
  <c r="AB173" i="12"/>
  <c r="AB172" i="12"/>
  <c r="AB171" i="12"/>
  <c r="AB170" i="12"/>
  <c r="AB169" i="12"/>
  <c r="AB168" i="12"/>
  <c r="AB167" i="12"/>
  <c r="AB166" i="12"/>
  <c r="AB165" i="12"/>
  <c r="AB164" i="12"/>
  <c r="AB163" i="12"/>
  <c r="AB162" i="12"/>
  <c r="AB161" i="12"/>
  <c r="AB160" i="12"/>
  <c r="AB159" i="12"/>
  <c r="AB158" i="12"/>
  <c r="AB157" i="12"/>
  <c r="AB156" i="12"/>
  <c r="AB155" i="12"/>
  <c r="AB154" i="12"/>
  <c r="AB153" i="12"/>
  <c r="AB152" i="12"/>
  <c r="AB151" i="12"/>
  <c r="AB150" i="12"/>
  <c r="AB149" i="12"/>
  <c r="AB148" i="12"/>
  <c r="AB147" i="12"/>
  <c r="AB146" i="12"/>
  <c r="AB145" i="12"/>
  <c r="AB143" i="12"/>
  <c r="AB142" i="12"/>
  <c r="AB141" i="12"/>
  <c r="AB140" i="12"/>
  <c r="AB139" i="12"/>
  <c r="AB138" i="12"/>
  <c r="AB137" i="12"/>
  <c r="AB136" i="12"/>
  <c r="AB135" i="12"/>
  <c r="AB134" i="12"/>
  <c r="AB133" i="12"/>
  <c r="AB132" i="12"/>
  <c r="AB131" i="12"/>
  <c r="AB130" i="12"/>
  <c r="AB129" i="12"/>
  <c r="AB128" i="12"/>
  <c r="AB127" i="12"/>
  <c r="AB126" i="12"/>
  <c r="AB125" i="12"/>
  <c r="AB124" i="12"/>
  <c r="AB123" i="12"/>
  <c r="AB122" i="12"/>
  <c r="AB121" i="12"/>
  <c r="AB120" i="12"/>
  <c r="AB119" i="12"/>
  <c r="AB118" i="12"/>
  <c r="AB117" i="12"/>
  <c r="AB116" i="12"/>
  <c r="AB115" i="12"/>
  <c r="AB114" i="12"/>
  <c r="AB113" i="12"/>
  <c r="AB112" i="12"/>
  <c r="AB111" i="12"/>
  <c r="AB110" i="12"/>
  <c r="AB109" i="12"/>
  <c r="AB108" i="12"/>
  <c r="AB107" i="12"/>
  <c r="AB106" i="12"/>
  <c r="AB105" i="12"/>
  <c r="AB104" i="12"/>
  <c r="AB103" i="12"/>
  <c r="AB102" i="12"/>
  <c r="AB101" i="12"/>
  <c r="AB100" i="12"/>
  <c r="AB99" i="12"/>
  <c r="AB98" i="12"/>
  <c r="AB97" i="12"/>
  <c r="AB96" i="12"/>
  <c r="AB95" i="12"/>
  <c r="AB94" i="12"/>
  <c r="AB93" i="12"/>
  <c r="AB92" i="12"/>
  <c r="AB91" i="12"/>
  <c r="AB90" i="12"/>
  <c r="AB89" i="12"/>
  <c r="AB88" i="12"/>
  <c r="AB87" i="12"/>
  <c r="AB86" i="12"/>
  <c r="AB85" i="12"/>
  <c r="AB84" i="12"/>
  <c r="AB83" i="12"/>
  <c r="AB82" i="12"/>
  <c r="AB81" i="12"/>
  <c r="AB80" i="12"/>
  <c r="AB79" i="12"/>
  <c r="AB78" i="12"/>
  <c r="AB77" i="12"/>
  <c r="AB76" i="12"/>
  <c r="AB75" i="12"/>
  <c r="AB74" i="12"/>
  <c r="AB73" i="12"/>
  <c r="AB72" i="12"/>
  <c r="AB71" i="12"/>
  <c r="AB70" i="12"/>
  <c r="AB69" i="12"/>
  <c r="AB68" i="12"/>
  <c r="AB67" i="12"/>
  <c r="AB66" i="12"/>
  <c r="AB65" i="12"/>
  <c r="AB64" i="12"/>
  <c r="AB63" i="12"/>
  <c r="AB62" i="12"/>
  <c r="AB61" i="12"/>
  <c r="AB60" i="12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AB7" i="12"/>
  <c r="AB6" i="12"/>
  <c r="AB5" i="12"/>
  <c r="AB4" i="12"/>
  <c r="AB3" i="12"/>
  <c r="AB2" i="12"/>
  <c r="R724" i="12"/>
  <c r="R723" i="12"/>
  <c r="R722" i="12"/>
  <c r="R721" i="12"/>
  <c r="R720" i="12"/>
  <c r="R719" i="12"/>
  <c r="R718" i="12"/>
  <c r="R717" i="12"/>
  <c r="R716" i="12"/>
  <c r="R715" i="12"/>
  <c r="R714" i="12"/>
  <c r="R713" i="12"/>
  <c r="R712" i="12"/>
  <c r="R711" i="12"/>
  <c r="R710" i="12"/>
  <c r="R709" i="12"/>
  <c r="R708" i="12"/>
  <c r="R707" i="12"/>
  <c r="R706" i="12"/>
  <c r="R705" i="12"/>
  <c r="R704" i="12"/>
  <c r="R703" i="12"/>
  <c r="R702" i="12"/>
  <c r="R701" i="12"/>
  <c r="R700" i="12"/>
  <c r="R699" i="12"/>
  <c r="R698" i="12"/>
  <c r="R697" i="12"/>
  <c r="R696" i="12"/>
  <c r="R695" i="12"/>
  <c r="R694" i="12"/>
  <c r="R693" i="12"/>
  <c r="R692" i="12"/>
  <c r="R691" i="12"/>
  <c r="R690" i="12"/>
  <c r="R689" i="12"/>
  <c r="R688" i="12"/>
  <c r="R687" i="12"/>
  <c r="R686" i="12"/>
  <c r="R685" i="12"/>
  <c r="R684" i="12"/>
  <c r="R683" i="12"/>
  <c r="R682" i="12"/>
  <c r="R681" i="12"/>
  <c r="R680" i="12"/>
  <c r="R679" i="12"/>
  <c r="R678" i="12"/>
  <c r="R677" i="12"/>
  <c r="R676" i="12"/>
  <c r="R675" i="12"/>
  <c r="R674" i="12"/>
  <c r="R673" i="12"/>
  <c r="R672" i="12"/>
  <c r="R671" i="12"/>
  <c r="R670" i="12"/>
  <c r="R669" i="12"/>
  <c r="R668" i="12"/>
  <c r="R667" i="12"/>
  <c r="R666" i="12"/>
  <c r="R665" i="12"/>
  <c r="R664" i="12"/>
  <c r="R663" i="12"/>
  <c r="R662" i="12"/>
  <c r="R661" i="12"/>
  <c r="R660" i="12"/>
  <c r="R659" i="12"/>
  <c r="R658" i="12"/>
  <c r="R657" i="12"/>
  <c r="R656" i="12"/>
  <c r="R655" i="12"/>
  <c r="R654" i="12"/>
  <c r="R653" i="12"/>
  <c r="R652" i="12"/>
  <c r="R651" i="12"/>
  <c r="R650" i="12"/>
  <c r="R649" i="12"/>
  <c r="R648" i="12"/>
  <c r="R647" i="12"/>
  <c r="R646" i="12"/>
  <c r="R645" i="12"/>
  <c r="R644" i="12"/>
  <c r="R643" i="12"/>
  <c r="R642" i="12"/>
  <c r="R641" i="12"/>
  <c r="R640" i="12"/>
  <c r="R639" i="12"/>
  <c r="R638" i="12"/>
  <c r="R637" i="12"/>
  <c r="R636" i="12"/>
  <c r="R635" i="12"/>
  <c r="R634" i="12"/>
  <c r="R633" i="12"/>
  <c r="R632" i="12"/>
  <c r="R631" i="12"/>
  <c r="R630" i="12"/>
  <c r="R629" i="12"/>
  <c r="R628" i="12"/>
  <c r="R627" i="12"/>
  <c r="R626" i="12"/>
  <c r="R625" i="12"/>
  <c r="R624" i="12"/>
  <c r="R623" i="12"/>
  <c r="R622" i="12"/>
  <c r="R621" i="12"/>
  <c r="R620" i="12"/>
  <c r="R619" i="12"/>
  <c r="R618" i="12"/>
  <c r="R617" i="12"/>
  <c r="R616" i="12"/>
  <c r="R615" i="12"/>
  <c r="R614" i="12"/>
  <c r="R613" i="12"/>
  <c r="R612" i="12"/>
  <c r="R611" i="12"/>
  <c r="R610" i="12"/>
  <c r="R609" i="12"/>
  <c r="R608" i="12"/>
  <c r="R607" i="12"/>
  <c r="R606" i="12"/>
  <c r="R604" i="12"/>
  <c r="R603" i="12"/>
  <c r="R602" i="12"/>
  <c r="R601" i="12"/>
  <c r="R600" i="12"/>
  <c r="R599" i="12"/>
  <c r="R598" i="12"/>
  <c r="R597" i="12"/>
  <c r="R596" i="12"/>
  <c r="R595" i="12"/>
  <c r="R594" i="12"/>
  <c r="R593" i="12"/>
  <c r="R592" i="12"/>
  <c r="R591" i="12"/>
  <c r="R590" i="12"/>
  <c r="R589" i="12"/>
  <c r="R588" i="12"/>
  <c r="R587" i="12"/>
  <c r="R586" i="12"/>
  <c r="R585" i="12"/>
  <c r="R584" i="12"/>
  <c r="R583" i="12"/>
  <c r="R582" i="12"/>
  <c r="R581" i="12"/>
  <c r="R580" i="12"/>
  <c r="R579" i="12"/>
  <c r="R578" i="12"/>
  <c r="R577" i="12"/>
  <c r="R576" i="12"/>
  <c r="R575" i="12"/>
  <c r="R574" i="12"/>
  <c r="R573" i="12"/>
  <c r="R572" i="12"/>
  <c r="R571" i="12"/>
  <c r="R570" i="12"/>
  <c r="R569" i="12"/>
  <c r="R568" i="12"/>
  <c r="R567" i="12"/>
  <c r="R566" i="12"/>
  <c r="R565" i="12"/>
  <c r="R564" i="12"/>
  <c r="R563" i="12"/>
  <c r="R562" i="12"/>
  <c r="R561" i="12"/>
  <c r="R560" i="12"/>
  <c r="R559" i="12"/>
  <c r="R558" i="12"/>
  <c r="R557" i="12"/>
  <c r="R556" i="12"/>
  <c r="R555" i="12"/>
  <c r="R554" i="12"/>
  <c r="R553" i="12"/>
  <c r="R552" i="12"/>
  <c r="R551" i="12"/>
  <c r="R550" i="12"/>
  <c r="R549" i="12"/>
  <c r="R548" i="12"/>
  <c r="R547" i="12"/>
  <c r="R546" i="12"/>
  <c r="R545" i="12"/>
  <c r="R544" i="12"/>
  <c r="R543" i="12"/>
  <c r="R542" i="12"/>
  <c r="R540" i="12"/>
  <c r="R539" i="12"/>
  <c r="R538" i="12"/>
  <c r="R537" i="12"/>
  <c r="R536" i="12"/>
  <c r="R535" i="12"/>
  <c r="R534" i="12"/>
  <c r="R533" i="12"/>
  <c r="R532" i="12"/>
  <c r="R531" i="12"/>
  <c r="R530" i="12"/>
  <c r="R529" i="12"/>
  <c r="R528" i="12"/>
  <c r="R527" i="12"/>
  <c r="R526" i="12"/>
  <c r="R525" i="12"/>
  <c r="R524" i="12"/>
  <c r="R523" i="12"/>
  <c r="R522" i="12"/>
  <c r="R521" i="12"/>
  <c r="R520" i="12"/>
  <c r="R519" i="12"/>
  <c r="R518" i="12"/>
  <c r="R517" i="12"/>
  <c r="R516" i="12"/>
  <c r="R515" i="12"/>
  <c r="R514" i="12"/>
  <c r="R513" i="12"/>
  <c r="R511" i="12"/>
  <c r="R510" i="12"/>
  <c r="R509" i="12"/>
  <c r="R508" i="12"/>
  <c r="R507" i="12"/>
  <c r="R506" i="12"/>
  <c r="R505" i="12"/>
  <c r="R504" i="12"/>
  <c r="R503" i="12"/>
  <c r="R502" i="12"/>
  <c r="R501" i="12"/>
  <c r="R500" i="12"/>
  <c r="R499" i="12"/>
  <c r="R498" i="12"/>
  <c r="R497" i="12"/>
  <c r="R496" i="12"/>
  <c r="R495" i="12"/>
  <c r="R494" i="12"/>
  <c r="R493" i="12"/>
  <c r="R492" i="12"/>
  <c r="R490" i="12"/>
  <c r="R489" i="12"/>
  <c r="R488" i="12"/>
  <c r="R487" i="12"/>
  <c r="R486" i="12"/>
  <c r="R485" i="12"/>
  <c r="R484" i="12"/>
  <c r="R483" i="12"/>
  <c r="R482" i="12"/>
  <c r="R481" i="12"/>
  <c r="R480" i="12"/>
  <c r="R479" i="12"/>
  <c r="R478" i="12"/>
  <c r="R477" i="12"/>
  <c r="R476" i="12"/>
  <c r="R475" i="12"/>
  <c r="R474" i="12"/>
  <c r="R473" i="12"/>
  <c r="R472" i="12"/>
  <c r="R471" i="12"/>
  <c r="R470" i="12"/>
  <c r="R469" i="12"/>
  <c r="R468" i="12"/>
  <c r="R467" i="12"/>
  <c r="R466" i="12"/>
  <c r="R465" i="12"/>
  <c r="R464" i="12"/>
  <c r="R463" i="12"/>
  <c r="R462" i="12"/>
  <c r="R461" i="12"/>
  <c r="R460" i="12"/>
  <c r="R459" i="12"/>
  <c r="R458" i="12"/>
  <c r="R457" i="12"/>
  <c r="R456" i="12"/>
  <c r="R455" i="12"/>
  <c r="R454" i="12"/>
  <c r="R453" i="12"/>
  <c r="R452" i="12"/>
  <c r="R451" i="12"/>
  <c r="R450" i="12"/>
  <c r="R449" i="12"/>
  <c r="R448" i="12"/>
  <c r="R447" i="12"/>
  <c r="R446" i="12"/>
  <c r="R445" i="12"/>
  <c r="R444" i="12"/>
  <c r="R443" i="12"/>
  <c r="R442" i="12"/>
  <c r="R441" i="12"/>
  <c r="R440" i="12"/>
  <c r="R439" i="12"/>
  <c r="R438" i="12"/>
  <c r="R437" i="12"/>
  <c r="R436" i="12"/>
  <c r="R435" i="12"/>
  <c r="R434" i="12"/>
  <c r="R433" i="12"/>
  <c r="R432" i="12"/>
  <c r="R431" i="12"/>
  <c r="R430" i="12"/>
  <c r="R429" i="12"/>
  <c r="R428" i="12"/>
  <c r="R427" i="12"/>
  <c r="R426" i="12"/>
  <c r="R425" i="12"/>
  <c r="R424" i="12"/>
  <c r="R423" i="12"/>
  <c r="R422" i="12"/>
  <c r="R421" i="12"/>
  <c r="R420" i="12"/>
  <c r="R419" i="12"/>
  <c r="R418" i="12"/>
  <c r="R417" i="12"/>
  <c r="R416" i="12"/>
  <c r="R415" i="12"/>
  <c r="R414" i="12"/>
  <c r="R413" i="12"/>
  <c r="R412" i="12"/>
  <c r="R411" i="12"/>
  <c r="R410" i="12"/>
  <c r="R409" i="12"/>
  <c r="R408" i="12"/>
  <c r="R407" i="12"/>
  <c r="R406" i="12"/>
  <c r="R404" i="12"/>
  <c r="R402" i="12"/>
  <c r="R401" i="12"/>
  <c r="R400" i="12"/>
  <c r="R399" i="12"/>
  <c r="R398" i="12"/>
  <c r="R397" i="12"/>
  <c r="R396" i="12"/>
  <c r="R395" i="12"/>
  <c r="R394" i="12"/>
  <c r="R393" i="12"/>
  <c r="R392" i="12"/>
  <c r="R391" i="12"/>
  <c r="R390" i="12"/>
  <c r="R389" i="12"/>
  <c r="R388" i="12"/>
  <c r="R387" i="12"/>
  <c r="R386" i="12"/>
  <c r="R385" i="12"/>
  <c r="R384" i="12"/>
  <c r="R383" i="12"/>
  <c r="R382" i="12"/>
  <c r="R381" i="12"/>
  <c r="R380" i="12"/>
  <c r="R379" i="12"/>
  <c r="R378" i="12"/>
  <c r="R377" i="12"/>
  <c r="R376" i="12"/>
  <c r="R375" i="12"/>
  <c r="R374" i="12"/>
  <c r="R373" i="12"/>
  <c r="R372" i="12"/>
  <c r="R371" i="12"/>
  <c r="R370" i="12"/>
  <c r="R369" i="12"/>
  <c r="R368" i="12"/>
  <c r="R367" i="12"/>
  <c r="R366" i="12"/>
  <c r="R365" i="12"/>
  <c r="R364" i="12"/>
  <c r="R363" i="12"/>
  <c r="R362" i="12"/>
  <c r="R361" i="12"/>
  <c r="R360" i="12"/>
  <c r="R359" i="12"/>
  <c r="R358" i="12"/>
  <c r="R357" i="12"/>
  <c r="R356" i="12"/>
  <c r="R355" i="12"/>
  <c r="R354" i="12"/>
  <c r="R353" i="12"/>
  <c r="R352" i="12"/>
  <c r="R351" i="12"/>
  <c r="R350" i="12"/>
  <c r="R349" i="12"/>
  <c r="R348" i="12"/>
  <c r="R347" i="12"/>
  <c r="R346" i="12"/>
  <c r="R345" i="12"/>
  <c r="R344" i="12"/>
  <c r="R343" i="12"/>
  <c r="R342" i="12"/>
  <c r="R341" i="12"/>
  <c r="R340" i="12"/>
  <c r="R339" i="12"/>
  <c r="R337" i="12"/>
  <c r="R336" i="12"/>
  <c r="R335" i="12"/>
  <c r="R334" i="12"/>
  <c r="R333" i="12"/>
  <c r="R332" i="12"/>
  <c r="R331" i="12"/>
  <c r="R330" i="12"/>
  <c r="R329" i="12"/>
  <c r="R328" i="12"/>
  <c r="R327" i="12"/>
  <c r="R325" i="12"/>
  <c r="R324" i="12"/>
  <c r="R323" i="12"/>
  <c r="R322" i="12"/>
  <c r="R321" i="12"/>
  <c r="R320" i="12"/>
  <c r="R319" i="12"/>
  <c r="R318" i="12"/>
  <c r="R317" i="12"/>
  <c r="R316" i="12"/>
  <c r="R315" i="12"/>
  <c r="R314" i="12"/>
  <c r="R313" i="12"/>
  <c r="R312" i="12"/>
  <c r="R311" i="12"/>
  <c r="R310" i="12"/>
  <c r="R309" i="12"/>
  <c r="R308" i="12"/>
  <c r="R307" i="12"/>
  <c r="R306" i="12"/>
  <c r="R305" i="12"/>
  <c r="R304" i="12"/>
  <c r="R303" i="12"/>
  <c r="R302" i="12"/>
  <c r="R301" i="12"/>
  <c r="R300" i="12"/>
  <c r="R299" i="12"/>
  <c r="R298" i="12"/>
  <c r="R297" i="12"/>
  <c r="R296" i="12"/>
  <c r="R295" i="12"/>
  <c r="R294" i="12"/>
  <c r="R293" i="12"/>
  <c r="R292" i="12"/>
  <c r="R291" i="12"/>
  <c r="R290" i="12"/>
  <c r="R289" i="12"/>
  <c r="R288" i="12"/>
  <c r="R287" i="12"/>
  <c r="R286" i="12"/>
  <c r="R285" i="12"/>
  <c r="R284" i="12"/>
  <c r="R282" i="12"/>
  <c r="R281" i="12"/>
  <c r="R280" i="12"/>
  <c r="R279" i="12"/>
  <c r="R277" i="12"/>
  <c r="R276" i="12"/>
  <c r="R275" i="12"/>
  <c r="R274" i="12"/>
  <c r="R273" i="12"/>
  <c r="R272" i="12"/>
  <c r="R271" i="12"/>
  <c r="R270" i="12"/>
  <c r="R269" i="12"/>
  <c r="R268" i="12"/>
  <c r="R267" i="12"/>
  <c r="R266" i="12"/>
  <c r="R265" i="12"/>
  <c r="R264" i="12"/>
  <c r="R263" i="12"/>
  <c r="R262" i="12"/>
  <c r="R261" i="12"/>
  <c r="R260" i="12"/>
  <c r="R259" i="12"/>
  <c r="R258" i="12"/>
  <c r="R256" i="12"/>
  <c r="R255" i="12"/>
  <c r="R254" i="12"/>
  <c r="R253" i="12"/>
  <c r="R252" i="12"/>
  <c r="R250" i="12"/>
  <c r="R249" i="12"/>
  <c r="R248" i="12"/>
  <c r="R247" i="12"/>
  <c r="R246" i="12"/>
  <c r="R245" i="12"/>
  <c r="R244" i="12"/>
  <c r="R243" i="12"/>
  <c r="R242" i="12"/>
  <c r="R241" i="12"/>
  <c r="R240" i="12"/>
  <c r="R239" i="12"/>
  <c r="R238" i="12"/>
  <c r="R237" i="12"/>
  <c r="R236" i="12"/>
  <c r="R235" i="12"/>
  <c r="R234" i="12"/>
  <c r="R233" i="12"/>
  <c r="R232" i="12"/>
  <c r="R231" i="12"/>
  <c r="R230" i="12"/>
  <c r="R229" i="12"/>
  <c r="R228" i="12"/>
  <c r="R227" i="12"/>
  <c r="R226" i="12"/>
  <c r="R225" i="12"/>
  <c r="R224" i="12"/>
  <c r="R223" i="12"/>
  <c r="R222" i="12"/>
  <c r="R221" i="12"/>
  <c r="R220" i="12"/>
  <c r="R219" i="12"/>
  <c r="R218" i="12"/>
  <c r="R217" i="12"/>
  <c r="R216" i="12"/>
  <c r="R215" i="12"/>
  <c r="R214" i="12"/>
  <c r="R213" i="12"/>
  <c r="R212" i="12"/>
  <c r="R211" i="12"/>
  <c r="R210" i="12"/>
  <c r="R209" i="12"/>
  <c r="R208" i="12"/>
  <c r="R207" i="12"/>
  <c r="R206" i="12"/>
  <c r="R205" i="12"/>
  <c r="R204" i="12"/>
  <c r="R203" i="12"/>
  <c r="R202" i="12"/>
  <c r="R201" i="12"/>
  <c r="R200" i="12"/>
  <c r="R199" i="12"/>
  <c r="R198" i="12"/>
  <c r="R197" i="12"/>
  <c r="R196" i="12"/>
  <c r="R195" i="12"/>
  <c r="R194" i="12"/>
  <c r="R193" i="12"/>
  <c r="R192" i="12"/>
  <c r="R191" i="12"/>
  <c r="R188" i="12"/>
  <c r="R187" i="12"/>
  <c r="R186" i="12"/>
  <c r="R185" i="12"/>
  <c r="R184" i="12"/>
  <c r="R183" i="12"/>
  <c r="R182" i="12"/>
  <c r="R181" i="12"/>
  <c r="R180" i="12"/>
  <c r="R179" i="12"/>
  <c r="R178" i="12"/>
  <c r="R177" i="12"/>
  <c r="R176" i="12"/>
  <c r="R175" i="12"/>
  <c r="R174" i="12"/>
  <c r="R173" i="12"/>
  <c r="R172" i="12"/>
  <c r="R171" i="12"/>
  <c r="R170" i="12"/>
  <c r="R169" i="12"/>
  <c r="R168" i="12"/>
  <c r="R167" i="12"/>
  <c r="R166" i="12"/>
  <c r="R165" i="12"/>
  <c r="R164" i="12"/>
  <c r="R163" i="12"/>
  <c r="R162" i="12"/>
  <c r="R161" i="12"/>
  <c r="R160" i="12"/>
  <c r="R159" i="12"/>
  <c r="R158" i="12"/>
  <c r="R157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R143" i="12"/>
  <c r="R142" i="12"/>
  <c r="R141" i="12"/>
  <c r="R140" i="12"/>
  <c r="R138" i="12"/>
  <c r="R136" i="12"/>
  <c r="R135" i="12"/>
  <c r="R134" i="12"/>
  <c r="R133" i="12"/>
  <c r="R132" i="12"/>
  <c r="R131" i="12"/>
  <c r="R130" i="12"/>
  <c r="R129" i="12"/>
  <c r="R128" i="12"/>
  <c r="R127" i="12"/>
  <c r="R126" i="12"/>
  <c r="R125" i="12"/>
  <c r="R124" i="12"/>
  <c r="R123" i="12"/>
  <c r="R122" i="12"/>
  <c r="R121" i="12"/>
  <c r="R120" i="12"/>
  <c r="R119" i="12"/>
  <c r="R118" i="12"/>
  <c r="R117" i="12"/>
  <c r="R116" i="12"/>
  <c r="R115" i="12"/>
  <c r="R114" i="12"/>
  <c r="R113" i="12"/>
  <c r="R112" i="12"/>
  <c r="R111" i="12"/>
  <c r="R110" i="12"/>
  <c r="R109" i="12"/>
  <c r="R108" i="12"/>
  <c r="R107" i="12"/>
  <c r="R106" i="12"/>
  <c r="R105" i="12"/>
  <c r="R104" i="12"/>
  <c r="R103" i="12"/>
  <c r="R102" i="12"/>
  <c r="R101" i="12"/>
  <c r="R100" i="12"/>
  <c r="R99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R2" i="12"/>
  <c r="W724" i="12"/>
  <c r="W723" i="12"/>
  <c r="W722" i="12"/>
  <c r="W721" i="12"/>
  <c r="W720" i="12"/>
  <c r="W719" i="12"/>
  <c r="W718" i="12"/>
  <c r="W717" i="12"/>
  <c r="W716" i="12"/>
  <c r="W715" i="12"/>
  <c r="W714" i="12"/>
  <c r="W713" i="12"/>
  <c r="W712" i="12"/>
  <c r="W711" i="12"/>
  <c r="W710" i="12"/>
  <c r="W709" i="12"/>
  <c r="W708" i="12"/>
  <c r="W707" i="12"/>
  <c r="W706" i="12"/>
  <c r="W705" i="12"/>
  <c r="W704" i="12"/>
  <c r="W703" i="12"/>
  <c r="W702" i="12"/>
  <c r="W701" i="12"/>
  <c r="W700" i="12"/>
  <c r="W699" i="12"/>
  <c r="W698" i="12"/>
  <c r="W697" i="12"/>
  <c r="W696" i="12"/>
  <c r="W695" i="12"/>
  <c r="W694" i="12"/>
  <c r="W693" i="12"/>
  <c r="W692" i="12"/>
  <c r="W691" i="12"/>
  <c r="W690" i="12"/>
  <c r="W689" i="12"/>
  <c r="W688" i="12"/>
  <c r="W687" i="12"/>
  <c r="W686" i="12"/>
  <c r="W685" i="12"/>
  <c r="W684" i="12"/>
  <c r="W683" i="12"/>
  <c r="W682" i="12"/>
  <c r="W681" i="12"/>
  <c r="W680" i="12"/>
  <c r="W679" i="12"/>
  <c r="W678" i="12"/>
  <c r="W677" i="12"/>
  <c r="W676" i="12"/>
  <c r="W675" i="12"/>
  <c r="W674" i="12"/>
  <c r="W673" i="12"/>
  <c r="W671" i="12"/>
  <c r="W670" i="12"/>
  <c r="W669" i="12"/>
  <c r="W668" i="12"/>
  <c r="W667" i="12"/>
  <c r="W666" i="12"/>
  <c r="W664" i="12"/>
  <c r="W663" i="12"/>
  <c r="W662" i="12"/>
  <c r="W661" i="12"/>
  <c r="W660" i="12"/>
  <c r="W659" i="12"/>
  <c r="W658" i="12"/>
  <c r="W657" i="12"/>
  <c r="W656" i="12"/>
  <c r="W655" i="12"/>
  <c r="W654" i="12"/>
  <c r="W653" i="12"/>
  <c r="W652" i="12"/>
  <c r="W651" i="12"/>
  <c r="W650" i="12"/>
  <c r="W649" i="12"/>
  <c r="W648" i="12"/>
  <c r="W647" i="12"/>
  <c r="W646" i="12"/>
  <c r="W645" i="12"/>
  <c r="W644" i="12"/>
  <c r="W643" i="12"/>
  <c r="W642" i="12"/>
  <c r="W641" i="12"/>
  <c r="W640" i="12"/>
  <c r="W639" i="12"/>
  <c r="W638" i="12"/>
  <c r="W637" i="12"/>
  <c r="W636" i="12"/>
  <c r="W635" i="12"/>
  <c r="W634" i="12"/>
  <c r="W633" i="12"/>
  <c r="W632" i="12"/>
  <c r="W631" i="12"/>
  <c r="W630" i="12"/>
  <c r="W629" i="12"/>
  <c r="W628" i="12"/>
  <c r="W627" i="12"/>
  <c r="W626" i="12"/>
  <c r="W625" i="12"/>
  <c r="W624" i="12"/>
  <c r="W623" i="12"/>
  <c r="W622" i="12"/>
  <c r="W621" i="12"/>
  <c r="W620" i="12"/>
  <c r="W619" i="12"/>
  <c r="W618" i="12"/>
  <c r="W617" i="12"/>
  <c r="W616" i="12"/>
  <c r="W615" i="12"/>
  <c r="W614" i="12"/>
  <c r="W613" i="12"/>
  <c r="W612" i="12"/>
  <c r="W611" i="12"/>
  <c r="W610" i="12"/>
  <c r="W609" i="12"/>
  <c r="W608" i="12"/>
  <c r="W607" i="12"/>
  <c r="W606" i="12"/>
  <c r="W605" i="12"/>
  <c r="W604" i="12"/>
  <c r="W603" i="12"/>
  <c r="W602" i="12"/>
  <c r="W601" i="12"/>
  <c r="W600" i="12"/>
  <c r="W599" i="12"/>
  <c r="W598" i="12"/>
  <c r="W597" i="12"/>
  <c r="W596" i="12"/>
  <c r="W595" i="12"/>
  <c r="W594" i="12"/>
  <c r="W593" i="12"/>
  <c r="W592" i="12"/>
  <c r="W591" i="12"/>
  <c r="W590" i="12"/>
  <c r="W589" i="12"/>
  <c r="W588" i="12"/>
  <c r="W587" i="12"/>
  <c r="W586" i="12"/>
  <c r="W585" i="12"/>
  <c r="W584" i="12"/>
  <c r="W583" i="12"/>
  <c r="W582" i="12"/>
  <c r="W581" i="12"/>
  <c r="W580" i="12"/>
  <c r="W579" i="12"/>
  <c r="W578" i="12"/>
  <c r="W577" i="12"/>
  <c r="W576" i="12"/>
  <c r="W574" i="12"/>
  <c r="W573" i="12"/>
  <c r="W572" i="12"/>
  <c r="W571" i="12"/>
  <c r="W570" i="12"/>
  <c r="W569" i="12"/>
  <c r="W568" i="12"/>
  <c r="W567" i="12"/>
  <c r="W566" i="12"/>
  <c r="W565" i="12"/>
  <c r="W564" i="12"/>
  <c r="W563" i="12"/>
  <c r="W562" i="12"/>
  <c r="W561" i="12"/>
  <c r="W560" i="12"/>
  <c r="W559" i="12"/>
  <c r="W558" i="12"/>
  <c r="W557" i="12"/>
  <c r="W556" i="12"/>
  <c r="W555" i="12"/>
  <c r="W554" i="12"/>
  <c r="W553" i="12"/>
  <c r="W552" i="12"/>
  <c r="W551" i="12"/>
  <c r="W550" i="12"/>
  <c r="W549" i="12"/>
  <c r="W548" i="12"/>
  <c r="W547" i="12"/>
  <c r="W546" i="12"/>
  <c r="W545" i="12"/>
  <c r="W544" i="12"/>
  <c r="W543" i="12"/>
  <c r="W542" i="12"/>
  <c r="W541" i="12"/>
  <c r="W540" i="12"/>
  <c r="W539" i="12"/>
  <c r="W538" i="12"/>
  <c r="W537" i="12"/>
  <c r="W536" i="12"/>
  <c r="W535" i="12"/>
  <c r="W534" i="12"/>
  <c r="W533" i="12"/>
  <c r="W532" i="12"/>
  <c r="W531" i="12"/>
  <c r="W530" i="12"/>
  <c r="W529" i="12"/>
  <c r="W528" i="12"/>
  <c r="W527" i="12"/>
  <c r="W526" i="12"/>
  <c r="W525" i="12"/>
  <c r="W524" i="12"/>
  <c r="W523" i="12"/>
  <c r="W522" i="12"/>
  <c r="W521" i="12"/>
  <c r="W520" i="12"/>
  <c r="W519" i="12"/>
  <c r="W518" i="12"/>
  <c r="W517" i="12"/>
  <c r="W516" i="12"/>
  <c r="W515" i="12"/>
  <c r="W514" i="12"/>
  <c r="W513" i="12"/>
  <c r="W512" i="12"/>
  <c r="W511" i="12"/>
  <c r="W510" i="12"/>
  <c r="W509" i="12"/>
  <c r="W508" i="12"/>
  <c r="W507" i="12"/>
  <c r="W506" i="12"/>
  <c r="W504" i="12"/>
  <c r="W503" i="12"/>
  <c r="W502" i="12"/>
  <c r="W501" i="12"/>
  <c r="W500" i="12"/>
  <c r="W499" i="12"/>
  <c r="W497" i="12"/>
  <c r="W496" i="12"/>
  <c r="W495" i="12"/>
  <c r="W494" i="12"/>
  <c r="W493" i="12"/>
  <c r="W492" i="12"/>
  <c r="W491" i="12"/>
  <c r="W490" i="12"/>
  <c r="W489" i="12"/>
  <c r="W488" i="12"/>
  <c r="W487" i="12"/>
  <c r="W486" i="12"/>
  <c r="W485" i="12"/>
  <c r="W484" i="12"/>
  <c r="W483" i="12"/>
  <c r="W482" i="12"/>
  <c r="W481" i="12"/>
  <c r="W480" i="12"/>
  <c r="W479" i="12"/>
  <c r="W478" i="12"/>
  <c r="W477" i="12"/>
  <c r="W476" i="12"/>
  <c r="W475" i="12"/>
  <c r="W474" i="12"/>
  <c r="W473" i="12"/>
  <c r="W472" i="12"/>
  <c r="W471" i="12"/>
  <c r="W470" i="12"/>
  <c r="W469" i="12"/>
  <c r="W468" i="12"/>
  <c r="W467" i="12"/>
  <c r="W466" i="12"/>
  <c r="W465" i="12"/>
  <c r="W464" i="12"/>
  <c r="W463" i="12"/>
  <c r="W462" i="12"/>
  <c r="W461" i="12"/>
  <c r="W460" i="12"/>
  <c r="W459" i="12"/>
  <c r="W458" i="12"/>
  <c r="W457" i="12"/>
  <c r="W456" i="12"/>
  <c r="W455" i="12"/>
  <c r="W454" i="12"/>
  <c r="W453" i="12"/>
  <c r="W452" i="12"/>
  <c r="W451" i="12"/>
  <c r="W450" i="12"/>
  <c r="W449" i="12"/>
  <c r="W448" i="12"/>
  <c r="W446" i="12"/>
  <c r="W445" i="12"/>
  <c r="W444" i="12"/>
  <c r="W443" i="12"/>
  <c r="W442" i="12"/>
  <c r="W441" i="12"/>
  <c r="W440" i="12"/>
  <c r="W439" i="12"/>
  <c r="W438" i="12"/>
  <c r="W437" i="12"/>
  <c r="W436" i="12"/>
  <c r="W435" i="12"/>
  <c r="W434" i="12"/>
  <c r="W433" i="12"/>
  <c r="W432" i="12"/>
  <c r="W431" i="12"/>
  <c r="W430" i="12"/>
  <c r="W429" i="12"/>
  <c r="W428" i="12"/>
  <c r="W427" i="12"/>
  <c r="W426" i="12"/>
  <c r="W425" i="12"/>
  <c r="W424" i="12"/>
  <c r="W423" i="12"/>
  <c r="W422" i="12"/>
  <c r="W421" i="12"/>
  <c r="W420" i="12"/>
  <c r="W419" i="12"/>
  <c r="W418" i="12"/>
  <c r="W417" i="12"/>
  <c r="W416" i="12"/>
  <c r="W415" i="12"/>
  <c r="W414" i="12"/>
  <c r="W413" i="12"/>
  <c r="W412" i="12"/>
  <c r="W411" i="12"/>
  <c r="W410" i="12"/>
  <c r="W409" i="12"/>
  <c r="W408" i="12"/>
  <c r="W407" i="12"/>
  <c r="W406" i="12"/>
  <c r="W405" i="12"/>
  <c r="W404" i="12"/>
  <c r="W403" i="12"/>
  <c r="W402" i="12"/>
  <c r="W401" i="12"/>
  <c r="W400" i="12"/>
  <c r="W399" i="12"/>
  <c r="W398" i="12"/>
  <c r="W397" i="12"/>
  <c r="W396" i="12"/>
  <c r="W395" i="12"/>
  <c r="W394" i="12"/>
  <c r="W393" i="12"/>
  <c r="W392" i="12"/>
  <c r="W391" i="12"/>
  <c r="W390" i="12"/>
  <c r="W389" i="12"/>
  <c r="W388" i="12"/>
  <c r="W387" i="12"/>
  <c r="W386" i="12"/>
  <c r="W385" i="12"/>
  <c r="W384" i="12"/>
  <c r="W383" i="12"/>
  <c r="W382" i="12"/>
  <c r="W381" i="12"/>
  <c r="W380" i="12"/>
  <c r="W379" i="12"/>
  <c r="W378" i="12"/>
  <c r="W377" i="12"/>
  <c r="W376" i="12"/>
  <c r="W375" i="12"/>
  <c r="W374" i="12"/>
  <c r="W373" i="12"/>
  <c r="W372" i="12"/>
  <c r="W371" i="12"/>
  <c r="W370" i="12"/>
  <c r="W369" i="12"/>
  <c r="W368" i="12"/>
  <c r="W367" i="12"/>
  <c r="W366" i="12"/>
  <c r="W365" i="12"/>
  <c r="W364" i="12"/>
  <c r="W363" i="12"/>
  <c r="W362" i="12"/>
  <c r="W361" i="12"/>
  <c r="W360" i="12"/>
  <c r="W359" i="12"/>
  <c r="W358" i="12"/>
  <c r="W357" i="12"/>
  <c r="W356" i="12"/>
  <c r="W355" i="12"/>
  <c r="W354" i="12"/>
  <c r="W353" i="12"/>
  <c r="W352" i="12"/>
  <c r="W351" i="12"/>
  <c r="W350" i="12"/>
  <c r="W349" i="12"/>
  <c r="W348" i="12"/>
  <c r="W347" i="12"/>
  <c r="W346" i="12"/>
  <c r="W345" i="12"/>
  <c r="W344" i="12"/>
  <c r="W343" i="12"/>
  <c r="W342" i="12"/>
  <c r="W341" i="12"/>
  <c r="W340" i="12"/>
  <c r="W339" i="12"/>
  <c r="W338" i="12"/>
  <c r="W337" i="12"/>
  <c r="W336" i="12"/>
  <c r="W335" i="12"/>
  <c r="W334" i="12"/>
  <c r="W333" i="12"/>
  <c r="W332" i="12"/>
  <c r="W331" i="12"/>
  <c r="W330" i="12"/>
  <c r="W329" i="12"/>
  <c r="W328" i="12"/>
  <c r="W327" i="12"/>
  <c r="W326" i="12"/>
  <c r="W325" i="12"/>
  <c r="W324" i="12"/>
  <c r="W323" i="12"/>
  <c r="W322" i="12"/>
  <c r="W321" i="12"/>
  <c r="W320" i="12"/>
  <c r="W319" i="12"/>
  <c r="W318" i="12"/>
  <c r="W317" i="12"/>
  <c r="W316" i="12"/>
  <c r="W315" i="12"/>
  <c r="W314" i="12"/>
  <c r="W313" i="12"/>
  <c r="W312" i="12"/>
  <c r="W311" i="12"/>
  <c r="W310" i="12"/>
  <c r="W309" i="12"/>
  <c r="W308" i="12"/>
  <c r="W307" i="12"/>
  <c r="W306" i="12"/>
  <c r="W305" i="12"/>
  <c r="W304" i="12"/>
  <c r="W303" i="12"/>
  <c r="W301" i="12"/>
  <c r="W300" i="12"/>
  <c r="W299" i="12"/>
  <c r="W298" i="12"/>
  <c r="W297" i="12"/>
  <c r="W296" i="12"/>
  <c r="W295" i="12"/>
  <c r="W294" i="12"/>
  <c r="W293" i="12"/>
  <c r="W292" i="12"/>
  <c r="W291" i="12"/>
  <c r="W290" i="12"/>
  <c r="W289" i="12"/>
  <c r="W288" i="12"/>
  <c r="W287" i="12"/>
  <c r="W286" i="12"/>
  <c r="W285" i="12"/>
  <c r="W284" i="12"/>
  <c r="W283" i="12"/>
  <c r="W282" i="12"/>
  <c r="W281" i="12"/>
  <c r="W280" i="12"/>
  <c r="W279" i="12"/>
  <c r="W278" i="12"/>
  <c r="W277" i="12"/>
  <c r="W276" i="12"/>
  <c r="W275" i="12"/>
  <c r="W274" i="12"/>
  <c r="W273" i="12"/>
  <c r="W272" i="12"/>
  <c r="W271" i="12"/>
  <c r="W270" i="12"/>
  <c r="W269" i="12"/>
  <c r="W268" i="12"/>
  <c r="W267" i="12"/>
  <c r="W266" i="12"/>
  <c r="W265" i="12"/>
  <c r="W264" i="12"/>
  <c r="W263" i="12"/>
  <c r="W262" i="12"/>
  <c r="W261" i="12"/>
  <c r="W260" i="12"/>
  <c r="W259" i="12"/>
  <c r="W258" i="12"/>
  <c r="W257" i="12"/>
  <c r="W256" i="12"/>
  <c r="W255" i="12"/>
  <c r="W254" i="12"/>
  <c r="W253" i="12"/>
  <c r="W252" i="12"/>
  <c r="W251" i="12"/>
  <c r="W250" i="12"/>
  <c r="W249" i="12"/>
  <c r="W248" i="12"/>
  <c r="W247" i="12"/>
  <c r="W246" i="12"/>
  <c r="W245" i="12"/>
  <c r="W244" i="12"/>
  <c r="W243" i="12"/>
  <c r="W242" i="12"/>
  <c r="W241" i="12"/>
  <c r="W240" i="12"/>
  <c r="W239" i="12"/>
  <c r="W238" i="12"/>
  <c r="W237" i="12"/>
  <c r="W236" i="12"/>
  <c r="W235" i="12"/>
  <c r="W233" i="12"/>
  <c r="W232" i="12"/>
  <c r="W231" i="12"/>
  <c r="W230" i="12"/>
  <c r="W229" i="12"/>
  <c r="W227" i="12"/>
  <c r="W226" i="12"/>
  <c r="W225" i="12"/>
  <c r="W224" i="12"/>
  <c r="W222" i="12"/>
  <c r="W220" i="12"/>
  <c r="W219" i="12"/>
  <c r="W218" i="12"/>
  <c r="W217" i="12"/>
  <c r="W216" i="12"/>
  <c r="W215" i="12"/>
  <c r="W214" i="12"/>
  <c r="W213" i="12"/>
  <c r="W212" i="12"/>
  <c r="W211" i="12"/>
  <c r="W210" i="12"/>
  <c r="W209" i="12"/>
  <c r="W208" i="12"/>
  <c r="W207" i="12"/>
  <c r="W206" i="12"/>
  <c r="W205" i="12"/>
  <c r="W204" i="12"/>
  <c r="W203" i="12"/>
  <c r="W202" i="12"/>
  <c r="W201" i="12"/>
  <c r="W200" i="12"/>
  <c r="W199" i="12"/>
  <c r="W198" i="12"/>
  <c r="W197" i="12"/>
  <c r="W196" i="12"/>
  <c r="W195" i="12"/>
  <c r="W194" i="12"/>
  <c r="W193" i="12"/>
  <c r="W192" i="12"/>
  <c r="W191" i="12"/>
  <c r="W190" i="12"/>
  <c r="W189" i="12"/>
  <c r="W188" i="12"/>
  <c r="W187" i="12"/>
  <c r="W186" i="12"/>
  <c r="W185" i="12"/>
  <c r="W184" i="12"/>
  <c r="W183" i="12"/>
  <c r="W182" i="12"/>
  <c r="W181" i="12"/>
  <c r="W180" i="12"/>
  <c r="W179" i="12"/>
  <c r="W178" i="12"/>
  <c r="W177" i="12"/>
  <c r="W176" i="12"/>
  <c r="W175" i="12"/>
  <c r="W174" i="12"/>
  <c r="W173" i="12"/>
  <c r="W172" i="12"/>
  <c r="W171" i="12"/>
  <c r="W170" i="12"/>
  <c r="W169" i="12"/>
  <c r="W168" i="12"/>
  <c r="W167" i="12"/>
  <c r="W166" i="12"/>
  <c r="W165" i="12"/>
  <c r="W164" i="12"/>
  <c r="W163" i="12"/>
  <c r="W162" i="12"/>
  <c r="W161" i="12"/>
  <c r="W160" i="12"/>
  <c r="W159" i="12"/>
  <c r="W157" i="12"/>
  <c r="W156" i="12"/>
  <c r="W155" i="12"/>
  <c r="W154" i="12"/>
  <c r="W153" i="12"/>
  <c r="W152" i="12"/>
  <c r="W151" i="12"/>
  <c r="W150" i="12"/>
  <c r="W149" i="12"/>
  <c r="W148" i="12"/>
  <c r="W147" i="12"/>
  <c r="W146" i="12"/>
  <c r="W145" i="12"/>
  <c r="W144" i="12"/>
  <c r="W143" i="12"/>
  <c r="W142" i="12"/>
  <c r="W141" i="12"/>
  <c r="W140" i="12"/>
  <c r="W139" i="12"/>
  <c r="W138" i="12"/>
  <c r="W136" i="12"/>
  <c r="W135" i="12"/>
  <c r="W134" i="12"/>
  <c r="W133" i="12"/>
  <c r="W132" i="12"/>
  <c r="W131" i="12"/>
  <c r="W130" i="12"/>
  <c r="W129" i="12"/>
  <c r="W128" i="12"/>
  <c r="W127" i="12"/>
  <c r="W126" i="12"/>
  <c r="W125" i="12"/>
  <c r="W124" i="12"/>
  <c r="W123" i="12"/>
  <c r="W122" i="12"/>
  <c r="W121" i="12"/>
  <c r="W120" i="12"/>
  <c r="W119" i="12"/>
  <c r="W118" i="12"/>
  <c r="W117" i="12"/>
  <c r="W116" i="12"/>
  <c r="W115" i="12"/>
  <c r="W114" i="12"/>
  <c r="W113" i="12"/>
  <c r="W112" i="12"/>
  <c r="W111" i="12"/>
  <c r="W110" i="12"/>
  <c r="W109" i="12"/>
  <c r="W108" i="12"/>
  <c r="W107" i="12"/>
  <c r="W106" i="12"/>
  <c r="W105" i="12"/>
  <c r="W103" i="12"/>
  <c r="W102" i="12"/>
  <c r="W101" i="12"/>
  <c r="W100" i="12"/>
  <c r="W99" i="12"/>
  <c r="W98" i="12"/>
  <c r="W97" i="12"/>
  <c r="W96" i="12"/>
  <c r="W95" i="12"/>
  <c r="W94" i="12"/>
  <c r="W93" i="12"/>
  <c r="W92" i="12"/>
  <c r="W91" i="12"/>
  <c r="W90" i="12"/>
  <c r="W89" i="12"/>
  <c r="W88" i="12"/>
  <c r="W87" i="12"/>
  <c r="W86" i="12"/>
  <c r="W85" i="12"/>
  <c r="W84" i="12"/>
  <c r="W83" i="12"/>
  <c r="W82" i="12"/>
  <c r="W81" i="12"/>
  <c r="W80" i="12"/>
  <c r="W79" i="12"/>
  <c r="W78" i="12"/>
  <c r="W77" i="12"/>
  <c r="W76" i="12"/>
  <c r="W75" i="12"/>
  <c r="W74" i="12"/>
  <c r="W73" i="12"/>
  <c r="W72" i="12"/>
  <c r="W71" i="12"/>
  <c r="W70" i="12"/>
  <c r="W6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155" i="10"/>
  <c r="W154" i="10"/>
  <c r="W153" i="10"/>
  <c r="W152" i="10"/>
  <c r="W151" i="10"/>
  <c r="W150" i="10"/>
  <c r="W149" i="10"/>
  <c r="W148" i="10"/>
  <c r="W147" i="10"/>
  <c r="W146" i="10"/>
  <c r="W145" i="10"/>
  <c r="W144" i="10"/>
  <c r="V728" i="12" l="1"/>
  <c r="R67" i="14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73" i="10" l="1"/>
  <c r="W72" i="10"/>
  <c r="W71" i="10"/>
  <c r="W70" i="10"/>
  <c r="W69" i="10"/>
  <c r="W68" i="10"/>
  <c r="W67" i="10"/>
  <c r="W66" i="10"/>
  <c r="W65" i="10"/>
  <c r="W64" i="10"/>
  <c r="W63" i="10"/>
  <c r="W62" i="10"/>
  <c r="W57" i="10" l="1"/>
  <c r="W56" i="10"/>
  <c r="W55" i="10"/>
  <c r="W54" i="10"/>
  <c r="W53" i="10"/>
  <c r="W52" i="10"/>
  <c r="W51" i="10"/>
  <c r="W50" i="10"/>
  <c r="W49" i="10"/>
  <c r="W48" i="10"/>
  <c r="W47" i="10"/>
  <c r="W46" i="10"/>
  <c r="W41" i="10" l="1"/>
  <c r="W40" i="10"/>
  <c r="W39" i="10"/>
  <c r="W38" i="10"/>
  <c r="W37" i="10"/>
  <c r="W36" i="10"/>
  <c r="W35" i="10"/>
  <c r="W34" i="10"/>
  <c r="W33" i="10"/>
  <c r="W32" i="10"/>
  <c r="W31" i="10"/>
  <c r="W30" i="10"/>
  <c r="W21" i="10" l="1"/>
  <c r="W20" i="10"/>
  <c r="W19" i="10"/>
  <c r="W18" i="10"/>
  <c r="W17" i="10"/>
  <c r="W16" i="10"/>
  <c r="W15" i="10"/>
  <c r="W14" i="10"/>
  <c r="W13" i="10"/>
  <c r="W12" i="10"/>
  <c r="W11" i="10"/>
  <c r="W10" i="10"/>
  <c r="W1254" i="2" l="1"/>
  <c r="W1253" i="2"/>
  <c r="W1252" i="2"/>
  <c r="W1251" i="2"/>
  <c r="W1250" i="2"/>
  <c r="W1249" i="2"/>
  <c r="W1248" i="2"/>
  <c r="W1247" i="2"/>
  <c r="W1246" i="2"/>
  <c r="W1245" i="2"/>
  <c r="W1244" i="2"/>
  <c r="W1243" i="2"/>
  <c r="W1224" i="2" l="1"/>
  <c r="W1223" i="2"/>
  <c r="W1222" i="2"/>
  <c r="W1221" i="2"/>
  <c r="W1220" i="2"/>
  <c r="W1219" i="2"/>
  <c r="W1218" i="2"/>
  <c r="W1217" i="2"/>
  <c r="W1216" i="2"/>
  <c r="W1215" i="2"/>
  <c r="W1214" i="2"/>
  <c r="W1213" i="2"/>
  <c r="W1196" i="2" l="1"/>
  <c r="W1195" i="2"/>
  <c r="W1194" i="2"/>
  <c r="W1193" i="2"/>
  <c r="W1192" i="2"/>
  <c r="W1191" i="2"/>
  <c r="W1190" i="2"/>
  <c r="W1189" i="2"/>
  <c r="W1188" i="2"/>
  <c r="W1187" i="2"/>
  <c r="W1186" i="2"/>
  <c r="W1185" i="2"/>
  <c r="W1168" i="2" l="1"/>
  <c r="W1167" i="2"/>
  <c r="W1166" i="2"/>
  <c r="W1165" i="2"/>
  <c r="W1164" i="2"/>
  <c r="W1163" i="2"/>
  <c r="W1162" i="2"/>
  <c r="W1161" i="2"/>
  <c r="W1160" i="2"/>
  <c r="W1159" i="2"/>
  <c r="W1158" i="2"/>
  <c r="W1157" i="2"/>
  <c r="W1139" i="2" l="1"/>
  <c r="W1138" i="2"/>
  <c r="W1137" i="2"/>
  <c r="W1136" i="2"/>
  <c r="W1135" i="2"/>
  <c r="W1134" i="2"/>
  <c r="W1133" i="2"/>
  <c r="W1132" i="2"/>
  <c r="W1131" i="2"/>
  <c r="W1130" i="2"/>
  <c r="W1129" i="2"/>
  <c r="W1128" i="2"/>
  <c r="W1107" i="2" l="1"/>
  <c r="W1106" i="2"/>
  <c r="W1105" i="2"/>
  <c r="W1104" i="2"/>
  <c r="W1103" i="2"/>
  <c r="W1102" i="2"/>
  <c r="W1101" i="2"/>
  <c r="W1100" i="2"/>
  <c r="W1099" i="2"/>
  <c r="W1098" i="2"/>
  <c r="W1097" i="2"/>
  <c r="W1096" i="2"/>
  <c r="W1075" i="2" l="1"/>
  <c r="W1074" i="2"/>
  <c r="W1073" i="2"/>
  <c r="W1072" i="2"/>
  <c r="W1071" i="2"/>
  <c r="W1070" i="2"/>
  <c r="W1069" i="2"/>
  <c r="W1068" i="2"/>
  <c r="W1067" i="2"/>
  <c r="W1066" i="2"/>
  <c r="W1065" i="2"/>
  <c r="W1064" i="2"/>
  <c r="W1041" i="2" l="1"/>
  <c r="W1040" i="2"/>
  <c r="W1039" i="2"/>
  <c r="W1038" i="2"/>
  <c r="W1037" i="2"/>
  <c r="W1036" i="2"/>
  <c r="W1035" i="2"/>
  <c r="W1034" i="2"/>
  <c r="W1033" i="2"/>
  <c r="W1032" i="2"/>
  <c r="W1031" i="2"/>
  <c r="W1030" i="2"/>
  <c r="W1012" i="2" l="1"/>
  <c r="W1011" i="2"/>
  <c r="W1010" i="2"/>
  <c r="W1009" i="2"/>
  <c r="W1008" i="2"/>
  <c r="W1007" i="2"/>
  <c r="W1006" i="2"/>
  <c r="W1005" i="2"/>
  <c r="W1004" i="2"/>
  <c r="W1003" i="2"/>
  <c r="W1002" i="2"/>
  <c r="W1001" i="2"/>
  <c r="W983" i="2" l="1"/>
  <c r="W982" i="2"/>
  <c r="W981" i="2"/>
  <c r="W980" i="2"/>
  <c r="W979" i="2"/>
  <c r="W978" i="2"/>
  <c r="W977" i="2"/>
  <c r="W976" i="2"/>
  <c r="W975" i="2"/>
  <c r="W974" i="2"/>
  <c r="W973" i="2"/>
  <c r="W972" i="2"/>
  <c r="W952" i="2" l="1"/>
  <c r="W951" i="2"/>
  <c r="W950" i="2"/>
  <c r="W949" i="2"/>
  <c r="W948" i="2"/>
  <c r="W947" i="2"/>
  <c r="W946" i="2"/>
  <c r="W945" i="2"/>
  <c r="W944" i="2"/>
  <c r="W943" i="2"/>
  <c r="W942" i="2"/>
  <c r="W941" i="2"/>
  <c r="W922" i="2" l="1"/>
  <c r="W921" i="2"/>
  <c r="W920" i="2"/>
  <c r="W919" i="2"/>
  <c r="W918" i="2"/>
  <c r="W917" i="2"/>
  <c r="W916" i="2"/>
  <c r="W915" i="2"/>
  <c r="W914" i="2"/>
  <c r="W913" i="2"/>
  <c r="W912" i="2"/>
  <c r="W911" i="2"/>
  <c r="W891" i="2" l="1"/>
  <c r="W890" i="2"/>
  <c r="W889" i="2"/>
  <c r="W888" i="2"/>
  <c r="W887" i="2"/>
  <c r="W886" i="2"/>
  <c r="W885" i="2"/>
  <c r="W884" i="2"/>
  <c r="W883" i="2"/>
  <c r="W882" i="2"/>
  <c r="W881" i="2"/>
  <c r="W880" i="2"/>
  <c r="W859" i="2" l="1"/>
  <c r="W858" i="2"/>
  <c r="W857" i="2"/>
  <c r="W856" i="2"/>
  <c r="W855" i="2"/>
  <c r="W854" i="2"/>
  <c r="W853" i="2"/>
  <c r="W852" i="2"/>
  <c r="W851" i="2"/>
  <c r="W850" i="2"/>
  <c r="W849" i="2"/>
  <c r="W848" i="2"/>
  <c r="W828" i="2" l="1"/>
  <c r="W827" i="2"/>
  <c r="W826" i="2"/>
  <c r="W825" i="2"/>
  <c r="W824" i="2"/>
  <c r="W823" i="2"/>
  <c r="W822" i="2"/>
  <c r="W821" i="2"/>
  <c r="W820" i="2"/>
  <c r="W819" i="2"/>
  <c r="W818" i="2"/>
  <c r="W817" i="2"/>
  <c r="W801" i="2" l="1"/>
  <c r="W800" i="2"/>
  <c r="W799" i="2"/>
  <c r="W798" i="2"/>
  <c r="W797" i="2"/>
  <c r="W796" i="2"/>
  <c r="W795" i="2"/>
  <c r="W794" i="2"/>
  <c r="W793" i="2"/>
  <c r="W792" i="2"/>
  <c r="W791" i="2"/>
  <c r="W790" i="2"/>
  <c r="W772" i="2" l="1"/>
  <c r="W771" i="2"/>
  <c r="W770" i="2"/>
  <c r="W769" i="2"/>
  <c r="W768" i="2"/>
  <c r="W767" i="2"/>
  <c r="W766" i="2"/>
  <c r="W765" i="2"/>
  <c r="W764" i="2"/>
  <c r="W763" i="2"/>
  <c r="W762" i="2"/>
  <c r="W761" i="2"/>
  <c r="W745" i="2" l="1"/>
  <c r="W744" i="2"/>
  <c r="W743" i="2"/>
  <c r="W742" i="2"/>
  <c r="W741" i="2"/>
  <c r="W740" i="2"/>
  <c r="W739" i="2"/>
  <c r="W738" i="2"/>
  <c r="W737" i="2"/>
  <c r="W736" i="2"/>
  <c r="W735" i="2"/>
  <c r="W734" i="2"/>
  <c r="W719" i="2" l="1"/>
  <c r="W718" i="2"/>
  <c r="W717" i="2"/>
  <c r="W716" i="2"/>
  <c r="W715" i="2"/>
  <c r="W714" i="2"/>
  <c r="W713" i="2"/>
  <c r="W712" i="2"/>
  <c r="W711" i="2"/>
  <c r="W710" i="2"/>
  <c r="W709" i="2"/>
  <c r="W708" i="2"/>
  <c r="W691" i="2" l="1"/>
  <c r="W690" i="2"/>
  <c r="W689" i="2"/>
  <c r="W688" i="2"/>
  <c r="W687" i="2"/>
  <c r="W686" i="2"/>
  <c r="W685" i="2"/>
  <c r="W684" i="2"/>
  <c r="W683" i="2"/>
  <c r="W682" i="2"/>
  <c r="W681" i="2"/>
  <c r="W680" i="2"/>
  <c r="W667" i="2" l="1"/>
  <c r="W666" i="2"/>
  <c r="W665" i="2"/>
  <c r="W664" i="2"/>
  <c r="W663" i="2"/>
  <c r="W662" i="2"/>
  <c r="W661" i="2"/>
  <c r="W660" i="2"/>
  <c r="W659" i="2"/>
  <c r="W658" i="2"/>
  <c r="W657" i="2"/>
  <c r="W656" i="2"/>
  <c r="W644" i="2" l="1"/>
  <c r="W643" i="2"/>
  <c r="W642" i="2"/>
  <c r="W641" i="2"/>
  <c r="W640" i="2"/>
  <c r="W639" i="2"/>
  <c r="W638" i="2"/>
  <c r="W637" i="2"/>
  <c r="W636" i="2"/>
  <c r="W635" i="2"/>
  <c r="W634" i="2"/>
  <c r="W633" i="2"/>
  <c r="W614" i="2" l="1"/>
  <c r="W613" i="2"/>
  <c r="W612" i="2"/>
  <c r="W611" i="2"/>
  <c r="W610" i="2"/>
  <c r="W609" i="2"/>
  <c r="W608" i="2"/>
  <c r="W607" i="2"/>
  <c r="W606" i="2"/>
  <c r="W605" i="2"/>
  <c r="W604" i="2"/>
  <c r="W603" i="2"/>
  <c r="W584" i="2" l="1"/>
  <c r="W583" i="2"/>
  <c r="W582" i="2"/>
  <c r="W581" i="2"/>
  <c r="W580" i="2"/>
  <c r="W579" i="2"/>
  <c r="W578" i="2"/>
  <c r="W577" i="2"/>
  <c r="W576" i="2"/>
  <c r="W575" i="2"/>
  <c r="W574" i="2"/>
  <c r="W573" i="2"/>
  <c r="W554" i="2" l="1"/>
  <c r="W553" i="2"/>
  <c r="W552" i="2"/>
  <c r="W551" i="2"/>
  <c r="W550" i="2"/>
  <c r="W549" i="2"/>
  <c r="W548" i="2"/>
  <c r="W547" i="2"/>
  <c r="W546" i="2"/>
  <c r="W545" i="2"/>
  <c r="W544" i="2"/>
  <c r="W543" i="2"/>
  <c r="W523" i="2" l="1"/>
  <c r="W522" i="2"/>
  <c r="W521" i="2"/>
  <c r="W520" i="2"/>
  <c r="W519" i="2"/>
  <c r="W518" i="2"/>
  <c r="W517" i="2"/>
  <c r="W516" i="2"/>
  <c r="W515" i="2"/>
  <c r="W514" i="2"/>
  <c r="W513" i="2"/>
  <c r="W512" i="2"/>
  <c r="W495" i="2" l="1"/>
  <c r="W494" i="2"/>
  <c r="W493" i="2"/>
  <c r="W492" i="2"/>
  <c r="W491" i="2"/>
  <c r="W490" i="2"/>
  <c r="W489" i="2"/>
  <c r="W488" i="2"/>
  <c r="W487" i="2"/>
  <c r="W486" i="2"/>
  <c r="W485" i="2"/>
  <c r="W484" i="2"/>
  <c r="W468" i="2" l="1"/>
  <c r="W467" i="2"/>
  <c r="W466" i="2"/>
  <c r="W465" i="2"/>
  <c r="W464" i="2"/>
  <c r="W463" i="2"/>
  <c r="W462" i="2"/>
  <c r="W461" i="2"/>
  <c r="W460" i="2"/>
  <c r="W459" i="2"/>
  <c r="W458" i="2"/>
  <c r="W457" i="2"/>
  <c r="W446" i="2" l="1"/>
  <c r="W445" i="2"/>
  <c r="W444" i="2"/>
  <c r="W443" i="2"/>
  <c r="W442" i="2"/>
  <c r="W441" i="2"/>
  <c r="W440" i="2"/>
  <c r="W439" i="2"/>
  <c r="W438" i="2"/>
  <c r="W437" i="2"/>
  <c r="W436" i="2"/>
  <c r="W435" i="2"/>
  <c r="W415" i="2" l="1"/>
  <c r="W414" i="2"/>
  <c r="W413" i="2"/>
  <c r="W412" i="2"/>
  <c r="W411" i="2"/>
  <c r="W410" i="2"/>
  <c r="W409" i="2"/>
  <c r="W408" i="2"/>
  <c r="W407" i="2"/>
  <c r="W406" i="2"/>
  <c r="W405" i="2"/>
  <c r="W404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60" i="2"/>
  <c r="W359" i="2"/>
  <c r="W358" i="2"/>
  <c r="W357" i="2"/>
  <c r="W356" i="2"/>
  <c r="W355" i="2"/>
  <c r="W354" i="2"/>
  <c r="W353" i="2"/>
  <c r="W352" i="2"/>
  <c r="W351" i="2"/>
  <c r="W350" i="2"/>
  <c r="W349" i="2"/>
  <c r="W282" i="2"/>
  <c r="W281" i="2"/>
  <c r="W280" i="2"/>
  <c r="W279" i="2"/>
  <c r="W278" i="2"/>
  <c r="W277" i="2"/>
  <c r="W302" i="2"/>
  <c r="W301" i="2"/>
  <c r="W300" i="2"/>
  <c r="W299" i="2"/>
  <c r="W298" i="2"/>
  <c r="W297" i="2"/>
  <c r="W332" i="2"/>
  <c r="W331" i="2"/>
  <c r="W330" i="2"/>
  <c r="W329" i="2"/>
  <c r="W328" i="2"/>
  <c r="W327" i="2"/>
  <c r="W326" i="2"/>
  <c r="W325" i="2"/>
  <c r="W324" i="2"/>
  <c r="W323" i="2"/>
  <c r="W322" i="2"/>
  <c r="W321" i="2"/>
  <c r="W256" i="2" l="1"/>
  <c r="W255" i="2"/>
  <c r="W254" i="2"/>
  <c r="W253" i="2"/>
  <c r="W252" i="2"/>
  <c r="W251" i="2"/>
  <c r="Q250" i="2"/>
  <c r="W250" i="2" s="1"/>
  <c r="Q249" i="2"/>
  <c r="W249" i="2" s="1"/>
  <c r="Q248" i="2"/>
  <c r="W248" i="2" s="1"/>
  <c r="Q247" i="2"/>
  <c r="W247" i="2" s="1"/>
  <c r="W246" i="2"/>
  <c r="W245" i="2"/>
  <c r="W244" i="2"/>
  <c r="W243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195" i="2" l="1"/>
  <c r="W194" i="2"/>
  <c r="W193" i="2"/>
  <c r="W192" i="2"/>
  <c r="W191" i="2"/>
  <c r="W190" i="2"/>
  <c r="W189" i="2"/>
  <c r="W188" i="2"/>
  <c r="W187" i="2"/>
  <c r="W186" i="2"/>
  <c r="W185" i="2"/>
  <c r="W184" i="2"/>
  <c r="W161" i="2" l="1"/>
  <c r="W160" i="2"/>
  <c r="W159" i="2"/>
  <c r="W158" i="2"/>
  <c r="W157" i="2"/>
  <c r="W156" i="2"/>
  <c r="W155" i="2"/>
  <c r="W154" i="2"/>
  <c r="W153" i="2"/>
  <c r="W152" i="2"/>
  <c r="W151" i="2"/>
  <c r="W150" i="2"/>
  <c r="W131" i="2" l="1"/>
  <c r="W130" i="2"/>
  <c r="W129" i="2"/>
  <c r="W128" i="2"/>
  <c r="W127" i="2"/>
  <c r="W126" i="2"/>
  <c r="W125" i="2"/>
  <c r="W124" i="2"/>
  <c r="W123" i="2"/>
  <c r="W122" i="2"/>
  <c r="W121" i="2"/>
  <c r="W120" i="2"/>
  <c r="W97" i="2" l="1"/>
  <c r="W96" i="2"/>
  <c r="W95" i="2"/>
  <c r="W94" i="2"/>
  <c r="W93" i="2"/>
  <c r="W92" i="2"/>
  <c r="W91" i="2"/>
  <c r="W90" i="2"/>
  <c r="W89" i="2"/>
  <c r="W88" i="2"/>
  <c r="W87" i="2"/>
  <c r="W86" i="2"/>
  <c r="W75" i="2" l="1"/>
  <c r="W74" i="2"/>
  <c r="W73" i="2"/>
  <c r="W72" i="2"/>
  <c r="W71" i="2"/>
  <c r="W70" i="2"/>
  <c r="W69" i="2"/>
  <c r="W68" i="2"/>
  <c r="W67" i="2"/>
  <c r="W66" i="2"/>
  <c r="W65" i="2"/>
  <c r="W64" i="2"/>
  <c r="W55" i="2" l="1"/>
  <c r="W54" i="2"/>
  <c r="W53" i="2"/>
  <c r="W52" i="2"/>
  <c r="W51" i="2"/>
  <c r="W50" i="2"/>
  <c r="W49" i="2"/>
  <c r="W48" i="2"/>
  <c r="W47" i="2"/>
  <c r="W46" i="2"/>
  <c r="W45" i="2"/>
  <c r="W44" i="2"/>
  <c r="W30" i="2" l="1"/>
  <c r="W29" i="2"/>
  <c r="W28" i="2"/>
  <c r="W27" i="2"/>
  <c r="W26" i="2"/>
  <c r="W25" i="2"/>
  <c r="W24" i="2"/>
  <c r="W23" i="2"/>
  <c r="W22" i="2"/>
  <c r="W21" i="2"/>
  <c r="W20" i="2"/>
  <c r="W19" i="2"/>
</calcChain>
</file>

<file path=xl/sharedStrings.xml><?xml version="1.0" encoding="utf-8"?>
<sst xmlns="http://schemas.openxmlformats.org/spreadsheetml/2006/main" count="14956" uniqueCount="2709">
  <si>
    <t xml:space="preserve"> </t>
  </si>
  <si>
    <t>Tm_322</t>
  </si>
  <si>
    <t>Tm_622</t>
  </si>
  <si>
    <t>Tm_922</t>
  </si>
  <si>
    <t>C28H33N3O3</t>
  </si>
  <si>
    <t>C22H27N5O3</t>
  </si>
  <si>
    <t>C10H17NO3</t>
  </si>
  <si>
    <t>C18H33N3O2</t>
  </si>
  <si>
    <t>16:0-18:2 PA</t>
  </si>
  <si>
    <t>C37H69O8P</t>
  </si>
  <si>
    <t>[M+H]+</t>
  </si>
  <si>
    <t>[M-H]-</t>
  </si>
  <si>
    <t>InChI=1/C37H69O8P/c1-3-5-7-9-11-13-15-17-18-20-22-24-26-28-30-32-37(39)45-35(34-44-46(40,41)42)33-43-36(38)31-29-27-25-23-21-19-16-14-12-10-8-6-4-2/h11,13,17-18,35H,3-10,12,14-16,19-34H2,1-2H3,(H2,40,41,42)/b13-11-,18-17-/t35-/m1/s1</t>
  </si>
  <si>
    <t>322647-59-6</t>
  </si>
  <si>
    <t>OK</t>
  </si>
  <si>
    <t>calaculated manually</t>
  </si>
  <si>
    <t>16:0-18:2 PG</t>
  </si>
  <si>
    <t>C40H75O10P</t>
  </si>
  <si>
    <t>InChI=1S/C40H75O10P/c1-3-5-7-9-11-13-15-17-18-20-22-24-26-28-30-32-40(44)50-38(36-49-51(45,46)48-34-37(42)33-41)35-47-39(43)31-29-27-25-23-21-19-16-14-12-10-8-6-4-2/h11,13,17-18,37-38,41-42H,3-10,12,14-16,19-36H2,1-2H3,(H,45,46)/b13-11-,18-17-/t37-,38+/m0/s1</t>
  </si>
  <si>
    <t>322647-44-9</t>
  </si>
  <si>
    <t>16:0-18:2 PS</t>
  </si>
  <si>
    <t>C40H74NO10P</t>
  </si>
  <si>
    <t>InChI=1S/C40H74NO10P/c1-3-5-7-9-11-13-15-17-18-20-22-24-26-28-30-32-39(43)51-36(34-49-52(46,47)50-35-37(41)40(44)45)33-48-38(42)31-29-27-25-23-21-19-16-14-12-10-8-6-4-2/h11,13,17-18,36-37H,3-10,12,14-16,19-35,41H2,1-2H3,(H,44,45)(H,46,47)/b13-11-,18-17-/t36-,37+/m1/s1</t>
  </si>
  <si>
    <t>384833-20-9</t>
  </si>
  <si>
    <t>16:0-20:4 PA</t>
  </si>
  <si>
    <t>C39H69O8P</t>
  </si>
  <si>
    <t>InChI=1/C39H69O8P/c1-3-5-7-9-11-13-15-17-18-19-20-22-24-26-28-30-32-34-39(41)47-37(36-46-48(42,43)44)35-45-38(40)33-31-29-27-25-23-21-16-14-12-10-8-6-4-2/h11,13,17-18,20,22,26,28,37H,3-10,12,14-16,19,21,23-25,27,29-36H2,1-2H3,(H2,42,43,44)/b13-11-,18-17-,22-20-,28-26-/t37-/m1/s1</t>
  </si>
  <si>
    <t>322647-60-9</t>
  </si>
  <si>
    <t>16:0-22:6 PA</t>
  </si>
  <si>
    <t>C41H69O8P</t>
  </si>
  <si>
    <t>InChI=1/C41H69O8P/c1-3-5-7-9-11-13-15-17-18-19-20-21-22-24-26-28-30-32-34-36-41(43)49-39(38-48-50(44,45)46)37-47-40(42)35-33-31-29-27-25-23-16-14-12-10-8-6-4-2/h5,7,11,13,17-18,20-21,24,26,30,32,39H,3-4,6,8-10,12,14-16,19,22-23,25,27-29,31,33-38H2,1-2H3,(H2,44,45,46)/b7-5-,13-11-,18-17-,21-20-,26-24-,32-30-/t39-/m1/s1</t>
  </si>
  <si>
    <t>474943-28-7</t>
  </si>
  <si>
    <t>16:0-22:6 PS</t>
  </si>
  <si>
    <t>C44H74NO10P</t>
  </si>
  <si>
    <t>InChI=1S/C44H74NO10P/c1-3-5-7-9-11-13-15-17-18-19-20-21-22-24-26-28-30-32-34-36-43(47)55-40(38-53-56(50,51)54-39-41(45)44(48)49)37-52-42(46)35-33-31-29-27-25-23-16-14-12-10-8-6-4-2/h5,7,11,13,17-18,20-21,24,26,30,32,40-41H,3-4,6,8-10,12,14-16,19,22-23,25,27-29,31,33-39,45H2,1-2H3,(H,48,49)(H,50,51)/b7-5-,13-11-,18-17-,21-20-,26-24-,32-30-/t40-,41+/m1/s1</t>
  </si>
  <si>
    <t>474943-17-4</t>
  </si>
  <si>
    <t>18:0-18:2 PA</t>
  </si>
  <si>
    <t>C39H73O8P</t>
  </si>
  <si>
    <t>InChI=1/C39H73O8P/c1-3-5-7-9-11-13-15-17-19-21-23-25-27-29-31-33-38(40)45-35-37(36-46-48(42,43)44)47-39(41)34-32-30-28-26-24-22-20-18-16-14-12-10-8-6-4-2/h12,14,18,20,37H,3-11,13,15-17,19,21-36H2,1-2H3,(H2,42,43,44)/b14-12-,20-18-/t37-/m1/s1</t>
  </si>
  <si>
    <t>474943-29-8</t>
  </si>
  <si>
    <t>18:0-18:2 PS</t>
  </si>
  <si>
    <t>C42H78NO10P</t>
  </si>
  <si>
    <t>InChI=1/C42H78NO10P/c1-3-5-7-9-11-13-15-17-19-21-23-25-27-29-31-33-40(44)50-35-38(36-51-54(48,49)52-37-39(43)42(46)47)53-41(45)34-32-30-28-26-24-22-20-18-16-14-12-10-8-6-4-2/h12,14,18,20,38-39H,3-11,13,15-17,19,21-37,43H2,1-2H3,(H,46,47)(H,48,49)/b14-12-,20-18-/t38-,39+/m1/s1</t>
  </si>
  <si>
    <t>322647-11-0</t>
  </si>
  <si>
    <t>18:0-20:4 PA</t>
  </si>
  <si>
    <t>C41H73O8P</t>
  </si>
  <si>
    <t>InChI=1/C41H73O8P/c1-3-5-7-9-11-13-15-17-19-20-22-24-26-28-30-32-34-36-41(43)49-39(38-48-50(44,45)46)37-47-40(42)35-33-31-29-27-25-23-21-18-16-14-12-10-8-6-4-2/h11,13,17,19,22,24,28,30,39H,3-10,12,14-16,18,20-21,23,25-27,29,31-38H2,1-2H3,(H2,44,45,46)/b13-11-,19-17-,24-22-,30-28-/t39-/m1/s1</t>
  </si>
  <si>
    <t>322647-61-0</t>
  </si>
  <si>
    <t>18:0-22:6 PA</t>
  </si>
  <si>
    <t>C43H73O8P</t>
  </si>
  <si>
    <t>InChI=1/C43H73O8P/c1-3-5-7-9-11-13-15-17-19-20-21-22-24-26-28-30-32-34-36-38-43(45)51-41(40-50-52(46,47)48)39-49-42(44)37-35-33-31-29-27-25-23-18-16-14-12-10-8-6-4-2/h5,7,11,13,17,19,21-22,26,28,32,34,41H,3-4,6,8-10,12,14-16,18,20,23-25,27,29-31,33,35-40H2,1-2H3,(H2,46,47,48)/b7-5-,13-11-,19-17-,22-21-,28-26-,34-32-/t41-/m1/s1</t>
  </si>
  <si>
    <t>474943-30-1</t>
  </si>
  <si>
    <t>18:2 PS</t>
  </si>
  <si>
    <t>C42H74NO10P</t>
  </si>
  <si>
    <t>InChI=1/C42H74NO10P/c1-3-5-7-9-11-13-15-17-19-21-23-25-27-29-31-33-40(44)50-35-38(36-51-54(48,49)52-37-39(43)42(46)47)53-41(45)34-32-30-28-26-24-22-20-18-16-14-12-10-8-6-4-2/h11-14,17-20,38-39H,3-10,15-16,21-37,43H2,1-2H3,(H,46,47)(H,48,49)/b13-11-,14-12-,19-17-,20-18-/t38-,39+/m1/s1</t>
  </si>
  <si>
    <t>321883-39-0</t>
  </si>
  <si>
    <t>C20:4 anandamide phosphate</t>
  </si>
  <si>
    <t>C22H38NO5P</t>
  </si>
  <si>
    <t>InChI=1S/C22H38NO5P/c1-2-3-4-5-6-7-8-9-10-11-12-13-14-15-16-17-18-19-22(24)23-20-21-28-29(25,26)27/h6-7,9-10,12-13,15-16H,2-5,8,11,14,17-21H2,1H3,(H,23,24)(H2,25,26,27)/p-1/b7-6-,10-9-,13-12-,16-15-</t>
  </si>
  <si>
    <t>2260670-53-7</t>
  </si>
  <si>
    <t>cis-4-methylsphingosine</t>
  </si>
  <si>
    <t>C19H39NO2</t>
  </si>
  <si>
    <t>InChI=1S/C19H39NO2/c1-3-4-5-6-7-8-9-10-11-12-13-14-15-17(2)19(22)18(20)16-21/h15,18-19,21-22H,3-14,16,20H2,1-2H3/b17-15-/t18-,19+/m0/s1</t>
  </si>
  <si>
    <t>1407154-31-7</t>
  </si>
  <si>
    <t>MGlc-DAG</t>
  </si>
  <si>
    <t>C43H80O10</t>
  </si>
  <si>
    <t>InChI=1S/C43H80O10/c1-3-5-7-9-11-13-15-17-18-20-22-24-26-28-30-32-39(46)52-36(35-51-43-42(49)41(48)40(47)37(33-44)53-43)34-50-38(45)31-29-27-25-23-21-19-16-14-12-10-8-6-4-2/h17-18,36-37,40-44,47-49H,3-16,19-35H2,1-2H3/b18-17-/t36-,37-,40-,41+,42-,43+/m1/s1</t>
  </si>
  <si>
    <t>2021179-21-3</t>
  </si>
  <si>
    <t>N-20:4 L-Serine (ARA-S)</t>
  </si>
  <si>
    <t>C23H37NO4</t>
  </si>
  <si>
    <t>InChI=1S/C23H37NO4/c1-2-3-4-5-6-7-8-9-10-11-12-13-14-15-16-17-18-19-22(26)24-21(20-25)23(27)28/h6-7,9-10,12-13,15-16,21,25H,2-5,8,11,14,17-20H2,1H3,(H,24,26)(H,27,28)/b7-6-,10-9-,13-12-,16-15-/t21-/m0/s1</t>
  </si>
  <si>
    <t>1246355-55-4</t>
  </si>
  <si>
    <t>N-20:4 L-Serine MeEster</t>
  </si>
  <si>
    <t>C24H39NO4</t>
  </si>
  <si>
    <t>InChI=1S/C24H39NO4/c1-3-4-5-6-7-8-9-10-11-12-13-14-15-16-17-18-19-20-23(27)25-22(21-26)24(28)29-2/h7-8,10-11,13-14,16-17,22,26H,3-6,9,12,15,18-21H2,1-2H3,(H,25,27)/b8-7-,11-10-,14-13-,17-16-/t22-/m0/s1</t>
  </si>
  <si>
    <t>288262-62-4</t>
  </si>
  <si>
    <t>zymosterol</t>
  </si>
  <si>
    <t>C27H44O</t>
  </si>
  <si>
    <t>InChI=1S/C27H44O/c1-18(2)7-6-8-19(3)23-11-12-24-22-10-9-20-17-21(28)13-15-26(20,4)25(22)14-16-27(23,24)5/h7,19-21,23-24,28H,6,8-17H2,1-5H3/t19-,20+,21+,23-,24+,26+,27-/m1/s1</t>
  </si>
  <si>
    <t>128-33-6</t>
  </si>
  <si>
    <t>Tm_322 (Cal)</t>
  </si>
  <si>
    <t>C6H18N3O6P3</t>
  </si>
  <si>
    <t>Tm_622 (Cal)</t>
  </si>
  <si>
    <t>C12H18F12N3O6P3</t>
  </si>
  <si>
    <t>Tm_922 (Cal)</t>
  </si>
  <si>
    <t>C18H18F24N3O6P3</t>
  </si>
  <si>
    <t>Tm_322 (Uncal)</t>
  </si>
  <si>
    <t>Tm_622 (Uncal)</t>
  </si>
  <si>
    <t>Tm_922 (Uncal)</t>
  </si>
  <si>
    <t>Tm_302 (Cal)</t>
  </si>
  <si>
    <t>C6H2F9N3O</t>
  </si>
  <si>
    <t>Tm_602 (Cal)</t>
  </si>
  <si>
    <t>C12H2F21N3O</t>
  </si>
  <si>
    <t>Tm_1034 (Cal)</t>
  </si>
  <si>
    <t>C20H19F27N3O8P3</t>
  </si>
  <si>
    <t>Tm_302 (Uncal)</t>
  </si>
  <si>
    <t>Tm_602 (Uncal)</t>
  </si>
  <si>
    <t>Tm_1034 (Uncal)</t>
  </si>
  <si>
    <t>Name</t>
  </si>
  <si>
    <t>Formula</t>
  </si>
  <si>
    <t>RT</t>
  </si>
  <si>
    <t>MainPositiveAdduct</t>
  </si>
  <si>
    <t>MainNegativeAdduct</t>
  </si>
  <si>
    <t>InChI</t>
  </si>
  <si>
    <t>KEGG</t>
  </si>
  <si>
    <t>CAS</t>
  </si>
  <si>
    <t>PubChem</t>
  </si>
  <si>
    <t>ChemSpider</t>
  </si>
  <si>
    <t>UserId</t>
  </si>
  <si>
    <t>BioCyc</t>
  </si>
  <si>
    <t>HMDB</t>
  </si>
  <si>
    <t>Metlin</t>
  </si>
  <si>
    <t>LipidMaps</t>
  </si>
  <si>
    <t>CCS [M+Na]+</t>
  </si>
  <si>
    <t>CCS [M+H]+</t>
  </si>
  <si>
    <t>CCS [M+NH4]+</t>
  </si>
  <si>
    <t>CCS [M+H-H2O]+</t>
  </si>
  <si>
    <t>CCS [M-H]-</t>
  </si>
  <si>
    <t>CCS [M+Cl]-</t>
  </si>
  <si>
    <t>CCS [M-H+FA]-</t>
  </si>
  <si>
    <t>∆CCS[%]</t>
  </si>
  <si>
    <t>QC</t>
  </si>
  <si>
    <t>comments</t>
  </si>
  <si>
    <t>16:0-18:2 PC</t>
  </si>
  <si>
    <t>C42H80NO8P</t>
  </si>
  <si>
    <t>InChI=1S/C42H80NO8P/c1-6-8-10-12-14-16-18-20-21-23-25-27-29-31-33-35-42(45)51-40(39-50-52(46,47)49-37-36-43(3,4)5)38-48-41(44)34-32-30-28-26-24-22-19-17-15-13-11-9-7-2/h14,16,20-21,40H,6-13,15,17-19,22-39H2,1-5H3/b16-14-,21-20-/t40-/m1/s1</t>
  </si>
  <si>
    <t>159701-21-0</t>
  </si>
  <si>
    <t>16:0-20:4 PG</t>
  </si>
  <si>
    <t>C42H75O10P</t>
  </si>
  <si>
    <t>InChI=1/C42H75O10P/c1-3-5-7-9-11-13-15-17-18-19-20-22-24-26-28-30-32-34-42(46)52-40(38-51-53(47,48)50-36-39(44)35-43)37-49-41(45)33-31-29-27-25-23-21-16-14-12-10-8-6-4-2/h11,13,17-18,20,22,26,28,39-40,43-44H,3-10,12,14-16,19,21,23-25,27,29-38H2,1-2H3,(H,47,48)/b13-11-,18-17-,22-20-,28-26-/t39-,40+/m0/s1</t>
  </si>
  <si>
    <t>322647-47-2</t>
  </si>
  <si>
    <t>16:0-20:4 PS</t>
  </si>
  <si>
    <t>InChI=1/C42H74NO10P/c1-3-5-7-9-11-13-15-17-18-19-20-22-24-26-28-30-32-34-41(45)53-38(36-51-54(48,49)52-37-39(43)42(46)47)35-50-40(44)33-31-29-27-25-23-21-16-14-12-10-8-6-4-2/h11,13,17-18,20,22,26,28,38-39H,3-10,12,14-16,19,21,23-25,27,29-37,43H2,1-2H3,(H,46,47)(H,48,49)/b13-11-,18-17-,22-20-,28-26-/t38-,39+/m1/s1</t>
  </si>
  <si>
    <t>474943-16-3</t>
  </si>
  <si>
    <t>18:0-20:4 PS</t>
  </si>
  <si>
    <t>C44H78NO10P</t>
  </si>
  <si>
    <t>InChI=1/C44H78NO10P/c1-3-5-7-9-11-13-15-17-19-20-22-24-26-28-30-32-34-36-43(47)55-40(38-53-56(50,51)54-39-41(45)44(48)49)37-52-42(46)35-33-31-29-27-25-23-21-18-16-14-12-10-8-6-4-2/h11,13,17,19,22,24,28,30,40-41H,3-10,12,14-16,18,20-21,23,25-27,29,31-39,45H2,1-2H3,(H,48,49)(H,50,51)/b13-11-,19-17-,24-22-,30-28-/t40-,41+/m1/s1</t>
  </si>
  <si>
    <t>474967-15-2</t>
  </si>
  <si>
    <t>18:0-22:6 PS</t>
  </si>
  <si>
    <t>C46H78NO10P</t>
  </si>
  <si>
    <t>InChI=1/C46H78NO10P/c1-3-5-7-9-11-13-15-17-19-20-21-22-24-26-28-30-32-34-36-38-45(49)57-42(40-55-58(52,53)56-41-43(47)46(50)51)39-54-44(48)37-35-33-31-29-27-25-23-18-16-14-12-10-8-6-4-2/h5,7,11,13,17,19,21-22,26,28,32,34,42-43H,3-4,6,8-10,12,14-16,18,20,23-25,27,29-31,33,35-41,47H2,1-2H3,(H,50,51)(H,52,53)/b7-5-,13-11-,19-17-,22-21-,28-26-,34-32-/t42-,43+/m1/s1</t>
  </si>
  <si>
    <t>474943-18-5</t>
  </si>
  <si>
    <t>18:2 PA</t>
  </si>
  <si>
    <t>InChI=1S/C39H69O8P/c1-3-5-7-9-11-13-15-17-19-21-23-25-27-29-31-33-38(40)45-35-37(36-46-48(42,43)44)47-39(41)34-32-30-28-26-24-22-20-18-16-14-12-10-8-6-4-2/h11-14,17-20,37H,3-10,15-16,21-36H2,1-2H3,(H2,42,43,44)/b13-11-,14-12-,19-17-,20-18-/t37-/m1/s1</t>
  </si>
  <si>
    <t>322647-62-1</t>
  </si>
  <si>
    <t>18:3 PG</t>
  </si>
  <si>
    <t>C42H71O10P</t>
  </si>
  <si>
    <t>InChI=1S/C42H71O10P/c1-3-5-7-9-11-13-15-17-19-21-23-25-27-29-31-33-41(45)49-37-40(38-51-53(47,48)50-36-39(44)35-43)52-42(46)34-32-30-28-26-24-22-20-18-16-14-12-10-8-6-4-2/h5-8,11-14,17-20,39-40,43-44H,3-4,9-10,15-16,21-38H2,1-2H3,(H,47,48)/b7-5-,8-6-,13-11-,14-12-,19-17-,20-18-/t39?,40-/m1/s1</t>
  </si>
  <si>
    <t>474943-20-9</t>
  </si>
  <si>
    <t>20:4 PA</t>
  </si>
  <si>
    <t>C43H69O8P</t>
  </si>
  <si>
    <t>InChI=1S/C43H69O8P/c1-3-5-7-9-11-13-15-17-19-21-23-25-27-29-31-33-35-37-42(44)49-39-41(40-50-52(46,47)48)51-43(45)38-36-34-32-30-28-26-24-22-20-18-16-14-12-10-8-6-4-2/h11-14,17-20,23-26,29-32,41H,3-10,15-16,21-22,27-28,33-40H2,1-2H3,(H2,46,47,48)/b13-11-,14-12-,19-17-,20-18-,25-23-,26-24-,31-29-,32-30-/t41-/m1/s1</t>
  </si>
  <si>
    <t>474943-33-4</t>
  </si>
  <si>
    <t>20:4 PG</t>
  </si>
  <si>
    <t>C46H75O10P</t>
  </si>
  <si>
    <t>InChI=1S/C46H75O10P/c1-3-5-7-9-11-13-15-17-19-21-23-25-27-29-31-33-35-37-45(49)53-41-44(42-55-57(51,52)54-40-43(48)39-47)56-46(50)38-36-34-32-30-28-26-24-22-20-18-16-14-12-10-8-6-4-2/h11-14,17-20,23-26,29-32,43-44,47-48H,3-10,15-16,21-22,27-28,33-42H2,1-2H3,(H,51,52)/b13-11-,14-12-,19-17-,20-18-,25-23-,26-24-,31-29-,32-30-/t43-,44+/m0/s1</t>
  </si>
  <si>
    <t>474943-21-0</t>
  </si>
  <si>
    <t>20:4 PS</t>
  </si>
  <si>
    <t>C46H74NO10P</t>
  </si>
  <si>
    <t>InChI=1S/C46H74NO10P/c1-3-5-7-9-11-13-15-17-19-21-23-25-27-29-31-33-35-37-44(48)54-39-42(40-55-58(52,53)56-41-43(47)46(50)51)57-45(49)38-36-34-32-30-28-26-24-22-20-18-16-14-12-10-8-6-4-2/h11-14,17-20,23-26,29-32,42-43H,3-10,15-16,21-22,27-28,33-41,47H2,1-2H3,(H,50,51)(H,52,53)/b13-11-,14-12-,19-17-,20-18-,25-23-,26-24-,31-29-,32-30-/t42-,43+/m1/s1</t>
  </si>
  <si>
    <t>474967-17-4</t>
  </si>
  <si>
    <t>22:6 PS</t>
  </si>
  <si>
    <t>C50H74NO10P</t>
  </si>
  <si>
    <t>InChI=1S/C50H74NO10P/c1-3-5-7-9-11-13-15-17-19-21-23-25-27-29-31-33-35-37-39-41-48(52)58-43-46(44-59-62(56,57)60-45-47(51)50(54)55)61-49(53)42-40-38-36-34-32-30-28-26-24-22-20-18-16-14-12-10-8-6-4-2/h5-8,11-14,17-20,23-26,29-32,35-38,46-47H,3-4,9-10,15-16,21-22,27-28,33-34,39-45,51H2,1-2H3,(H,54,55)(H,56,57)/b7-5-,8-6-,13-11-,14-12-,19-17-,20-18-,25-23-,26-24-,31-29-,32-30-,37-35-,38-36-/t46-,47+/m1/s1</t>
  </si>
  <si>
    <t>474943-19-6</t>
  </si>
  <si>
    <t>CoQ6</t>
  </si>
  <si>
    <t>C39H58O4</t>
  </si>
  <si>
    <t>InChI=1S/C39H58O4/c1-28(2)16-11-17-29(3)18-12-19-30(4)20-13-21-31(5)22-14-23-32(6)24-15-25-33(7)26-27-35-34(8)36(40)38(42-9)39(43-10)37(35)41/h16,18,20,22,24,26H,11-15,17,19,21,23,25,27H2,1-10H3/b29-18+,30-20+,31-22+,32-24+,33-26+</t>
  </si>
  <si>
    <t>1065-31-2</t>
  </si>
  <si>
    <t>Monomethyl Sphingosine (d18:1)</t>
  </si>
  <si>
    <t>InChI=1S/C19H39NO2/c1-3-4-5-6-7-8-9-10-11-12-13-14-15-16-19(22)18(17-21)20-2/h15-16,18-22H,3-14,17H2,1-2H3/b16-15+/t18-,19+/m0/s1</t>
  </si>
  <si>
    <t>2700-62-1</t>
  </si>
  <si>
    <t>8(14)-dehydrocholesterol</t>
  </si>
  <si>
    <t>InChI=1S/C27H44O/c1-18(2)7-6-8-19(3)23-11-12-24-22-10-9-20-17-21(28)13-15-26(20,4)25(22)14-16-27(23,24)5/h9,18-19,21,23,25,28H,6-8,10-17H2,1-5H3/t19?,21-,23?,25?,26-,27+/m0/s1</t>
  </si>
  <si>
    <t>177962-82-2</t>
  </si>
  <si>
    <t>18:0-20:4 PE</t>
  </si>
  <si>
    <t>C43H78NO8P</t>
  </si>
  <si>
    <t>InChI=1/C43H78NO8P/c1-3-5-7-9-11-13-15-17-19-20-22-24-26-28-30-32-34-36-43(46)52-41(40-51-53(47,48)50-38-37-44)39-49-42(45)35-33-31-29-27-25-23-21-18-16-14-12-10-8-6-4-2/h11,13,17,19,22,24,28,30,41H,3-10,12,14-16,18,20-21,23,25-27,29,31-40,44H2,1-2H3,(H,47,48)/b13-11-,19-17-,24-22-,30-28-/t41-/m1/s1</t>
  </si>
  <si>
    <t>61216-62-4</t>
  </si>
  <si>
    <t>18:2 PG</t>
  </si>
  <si>
    <t>InChI=1S/C42H75O10P/c1-3-5-7-9-11-13-15-17-19-21-23-25-27-29-31-33-41(45)49-37-40(38-51-53(47,48)50-36-39(44)35-43)52-42(46)34-32-30-28-26-24-22-20-18-16-14-12-10-8-6-4-2/h11-14,17-20,39-40,43-44H,3-10,15-16,21-38H2,1-2H3,(H,47,48)/b13-11-,14-12-,19-17-,20-18-/t39?,40-/m1/s1</t>
  </si>
  <si>
    <t>322729-38-4</t>
  </si>
  <si>
    <t>22:6 PA</t>
  </si>
  <si>
    <t>C47H69O8P</t>
  </si>
  <si>
    <t>InChI=1S/C47H69O8P/c1-3-5-7-9-11-13-15-17-19-21-23-25-27-29-31-33-35-37-39-41-46(48)53-43-45(44-54-56(50,51)52)55-47(49)42-40-38-36-34-32-30-28-26-24-22-20-18-16-14-12-10-8-6-4-2/h5-8,11-14,17-20,23-26,29-32,35-38,45H,3-4,9-10,15-16,21-22,27-28,33-34,39-44H2,1-2H3,(H2,50,51,52)/b7-5-,8-6-,13-11-,14-12-,19-17-,20-18-,25-23-,26-24-,31-29-,32-30-,37-35-,38-36-/t45-/m1/s1</t>
  </si>
  <si>
    <t>474943-34-5</t>
  </si>
  <si>
    <t>16:0-22:6 PG</t>
  </si>
  <si>
    <t>C44H75O10P</t>
  </si>
  <si>
    <t>InChI=1S/C44H75O10P/c1-3-5-7-9-11-13-15-17-18-19-20-21-22-24-26-28-30-32-34-36-44(48)54-42(40-53-55(49,50)52-38-41(46)37-45)39-51-43(47)35-33-31-29-27-25-23-16-14-12-10-8-6-4-2/h5,7,11,13,17-18,20-21,24,26,30,32,41-42,45-46H,3-4,6,8-10,12,14-16,19,22-23,25,27-29,31,33-40H2,1-2H3,(H,49,50)/b7-5-,13-11-,18-17-,21-20-,26-24-,32-30-/t41-,42+/m0/s1</t>
  </si>
  <si>
    <t>384833-22-1</t>
  </si>
  <si>
    <t>18:0-20:4 PG</t>
  </si>
  <si>
    <t>C44H79O10P</t>
  </si>
  <si>
    <t>InChI=1/C44H79O10P/c1-3-5-7-9-11-13-15-17-19-20-22-24-26-28-30-32-34-36-44(48)54-42(40-53-55(49,50)52-38-41(46)37-45)39-51-43(47)35-33-31-29-27-25-23-21-18-16-14-12-10-8-6-4-2/h11,13,17,19,22,24,28,30,41-42,45-46H,3-10,12,14-16,18,20-21,23,25-27,29,31-40H2,1-2H3,(H,49,50)/b13-11-,19-17-,24-22-,30-28-/t41-,42+/m0/s1</t>
  </si>
  <si>
    <t>322647-50-7</t>
  </si>
  <si>
    <t>18:0-22:6 PG</t>
  </si>
  <si>
    <t>C46H79O10P</t>
  </si>
  <si>
    <t>InChI=1/C46H79O10P/c1-3-5-7-9-11-13-15-17-19-20-21-22-24-26-28-30-32-34-36-38-46(50)56-44(42-55-57(51,52)54-40-43(48)39-47)41-53-45(49)37-35-33-31-29-27-25-23-18-16-14-12-10-8-6-4-2/h5,7,11,13,17,19,21-22,26,28,32,34,43-44,47-48H,3-4,6,8-10,12,14-16,18,20,23-25,27,29-31,33,35-42H2,1-2H3,(H,51,52)/b7-5-,13-11-,19-17-,22-21-,28-26-,34-32-/t43-,44+/m0/s1</t>
  </si>
  <si>
    <t>474943-27-6</t>
  </si>
  <si>
    <t>22:6 PG</t>
  </si>
  <si>
    <t>C50H75O10P</t>
  </si>
  <si>
    <t>InChI=1S/C50H75O10P/c1-3-5-7-9-11-13-15-17-19-21-23-25-27-29-31-33-35-37-39-41-49(53)57-45-48(46-59-61(55,56)58-44-47(52)43-51)60-50(54)42-40-38-36-34-32-30-28-26-24-22-20-18-16-14-12-10-8-6-4-2/h5-8,11-14,17-20,23-26,29-32,35-38,47-48,51-52H,3-4,9-10,15-16,21-22,27-28,33-34,39-46H2,1-2H3,(H,55,56)/b7-5-,8-6-,13-11-,14-12-,19-17-,20-18-,25-23-,26-24-,31-29-,32-30-,37-35-,38-36-/t47-,48+/m0/s1</t>
  </si>
  <si>
    <t>474943-23-2</t>
  </si>
  <si>
    <t>13(S)HODE</t>
  </si>
  <si>
    <t>C18H32O3</t>
  </si>
  <si>
    <t>InChI=1S/C18H32O3/c1-2-3-11-14-17(19)15-12-9-7-5-4-6-8-10-13-16-18(20)21/h7,9,12,15,17,19H,2-6,8,10-11,13-14,16H2,1H3,(H,20,21)/b9-7-,15-12+/t17-/m0/s1</t>
  </si>
  <si>
    <t>29623-28-7</t>
  </si>
  <si>
    <t>15(S)-HAEA</t>
  </si>
  <si>
    <t>C22H37NO3</t>
  </si>
  <si>
    <t>InChI=1S/C22H37NO3/c1-2-3-13-16-21(25)17-14-11-9-7-5-4-6-8-10-12-15-18-22(26)23-19-20-24/h4-5,8-11,14,17,21,24-25H,2-3,6-7,12-13,15-16,18-20H2,1H3,(H,23,26)/b5-4-,10-8-,11-9-,17-14+/t21-/m1/s1</t>
  </si>
  <si>
    <t>161744-53-2</t>
  </si>
  <si>
    <t>15(S)-HETE</t>
  </si>
  <si>
    <t>C20H32O3</t>
  </si>
  <si>
    <t>InChI=1S/C20H32O3/c1-2-3-13-16-19(21)17-14-11-9-7-5-4-6-8-10-12-15-18-20(22)23/h4-5,8-11,14,17,19,21H,2-3,6-7,12-13,15-16,18H2,1H3,(H,22,23)/b5-4-,10-8-,11-9-,17-14+/t19-/m0/s1</t>
  </si>
  <si>
    <t>54845-95-3</t>
  </si>
  <si>
    <t>17(S)-HDHA</t>
  </si>
  <si>
    <t>C22H32O3</t>
  </si>
  <si>
    <t>InChI=1S/C22H32O3/c1-2-3-15-18-21(23)19-16-13-11-9-7-5-4-6-8-10-12-14-17-20-22(24)25/h3,5-8,11-16,19,21,23H,2,4,9-10,17-18,20H2,1H3,(H,24,25)/b7-5-,8-6-,13-11+,14-12-,15-3-,19-16+/t21-/m1/s1</t>
  </si>
  <si>
    <t>92693-03-3</t>
  </si>
  <si>
    <t>18:1 Chol Ester</t>
  </si>
  <si>
    <t>C45H78O2</t>
  </si>
  <si>
    <t>InChI=1S/C45H78O2/c1-7-8-9-10-11-12-13-14-15-16-17-18-19-20-21-25-43(46)47-38-30-32-44(5)37(34-38)26-27-39-41-29-28-40(36(4)24-22-23-35(2)3)45(41,6)33-31-42(39)44/h14-15,26,35-36,38-42H,7-13,16-25,27-34H2,1-6H3/b15-14-/t36-,38+,39+,40-,41+,42+,44+,45-/m1/s1</t>
  </si>
  <si>
    <t>303-43-5</t>
  </si>
  <si>
    <t>5-OxoETE</t>
  </si>
  <si>
    <t>C20H30O3</t>
  </si>
  <si>
    <t>InChI=1S/C20H30O3/c1-2-3-4-5-6-7-8-9-10-11-12-13-14-16-19(21)17-15-18-20(22)23/h6-7,9-10,12-14,16H,2-5,8,11,15,17-18H2,1H3,(H,22,23)/b7-6-,10-9-,13-12-,16-14+</t>
  </si>
  <si>
    <t>106154-18-1</t>
  </si>
  <si>
    <t>arachidonic acid-alkyne</t>
  </si>
  <si>
    <t>C20H28O2</t>
  </si>
  <si>
    <t>InChI=1S/C20H28O2/c1-2-3-4-5-6-7-8-9-10-11-12-13-14-15-16-17-18-19-20(21)22/h1,6-7,9-10,12-13,15-16H,3-5,8,11,14,17-19H2,(H,21,22)/b7-6-,10-9-,13-12-,16-15-</t>
  </si>
  <si>
    <t>1219038-32-0</t>
  </si>
  <si>
    <t>Atheronal A</t>
  </si>
  <si>
    <t>C27H46O3</t>
  </si>
  <si>
    <t>InChI=1/C27H46O3/c1-18(2)7-6-8-19(3)22-9-10-23-21(13-16-28)24(12-15-26(22,23)4)27(5)14-11-20(29)17-25(27)30/h16,18-24,29H,6-15,17H2,1-5H3/t19-,20+,21+,22-,23?,24+,26-,27-/m1/s1</t>
  </si>
  <si>
    <t>81811-27-0</t>
  </si>
  <si>
    <t>C16 LPA</t>
  </si>
  <si>
    <t>C19H41O6P</t>
  </si>
  <si>
    <t>InChI=1S/C19H41O6P/c1-2-3-4-5-6-7-8-9-10-11-12-13-14-15-16-24-17-19(20)18-25-26(21,22)23/h19-20H,2-18H2,1H3,(H2,21,22,23)/t19-/m1/s1</t>
  </si>
  <si>
    <t>799279-66-6</t>
  </si>
  <si>
    <t>dehydroergosterol (DHE)</t>
  </si>
  <si>
    <t>C28H42O</t>
  </si>
  <si>
    <t>InChI=1S/C28H42O/c1-18(2)19(3)7-8-20(4)24-11-12-25-23-10-9-21-17-22(29)13-15-27(21,5)26(23)14-16-28(24,25)6/h7-10,14,18-20,22,24-25,29H,11-13,15-17H2,1-6H3/b8-7+/t19-,20+,22-,24+,25-,27-,28+/m0/s1</t>
  </si>
  <si>
    <t>516-85-8</t>
  </si>
  <si>
    <t>09:0 PC</t>
  </si>
  <si>
    <t>C26H52NO8P</t>
  </si>
  <si>
    <t>InChI=1/C26H52NO8P/c1-6-8-10-12-14-16-18-25(28)32-22-24(35-26(29)19-17-15-13-11-9-7-2)23-34-36(30,31)33-21-20-27(3,4)5/h24H,6-23H2,1-5H3/p+1/t24-/m1/s1</t>
  </si>
  <si>
    <t>27869-45-0</t>
  </si>
  <si>
    <t>12:0 PE</t>
  </si>
  <si>
    <t>C29H58NO8P</t>
  </si>
  <si>
    <t>InChI=1/C29H58NO8P/c1-3-5-7-9-11-13-15-17-19-21-28(31)35-25-27(26-37-39(33,34)36-24-23-30)38-29(32)22-20-18-16-14-12-10-8-6-4-2/h27H,3-26,30H2,1-2H3,(H,33,34)/t27-/m1/s1</t>
  </si>
  <si>
    <t>59752-57-7</t>
  </si>
  <si>
    <t>12:0 SM (d18:1/12:0)</t>
  </si>
  <si>
    <t>C35H71N2O6P</t>
  </si>
  <si>
    <t>InChI=1S/C35H71N2O6P/c1-6-8-10-12-14-16-17-18-19-21-22-24-26-28-34(38)33(32-43-44(40,41)42-31-30-37(3,4)5)36-35(39)29-27-25-23-20-15-13-11-9-7-2/h26,28,33-34,38H,6-25,27,29-32H2,1-5H3,(H-,36,39,40,41)/b28-26+/t33-,34+/m0/s1</t>
  </si>
  <si>
    <t>474923-21-2</t>
  </si>
  <si>
    <t>16:0 PE</t>
  </si>
  <si>
    <t>C37H74NO8P</t>
  </si>
  <si>
    <t>InChI=1S/C37H74NO8P/c1-3-5-7-9-11-13-15-17-19-21-23-25-27-29-36(39)43-33-35(34-45-47(41,42)44-32-31-38)46-37(40)30-28-26-24-22-20-18-16-14-12-10-8-6-4-2/h35H,3-34,38H2,1-2H3,(H,41,42)/t35-/m1/s1</t>
  </si>
  <si>
    <t>923-61-5</t>
  </si>
  <si>
    <t>16:0 PS</t>
  </si>
  <si>
    <t xml:space="preserve">C38H74NO10P	</t>
  </si>
  <si>
    <t>InChI=1S/C38H74NO10P/c1-3-5-7-9-11-13-15-17-19-21-23-25-27-29-36(40)46-31-34(32-47-50(44,45)48-33-35(39)38(42)43)49-37(41)30-28-26-24-22-20-18-16-14-12-10-8-6-4-2/h34-35H,3-33,39H2,1-2H3,(H,42,43)(H,44,45)/t34-,35+/m1/s1</t>
  </si>
  <si>
    <t>145849-32-7</t>
  </si>
  <si>
    <t>16:0-a15:0 PC</t>
  </si>
  <si>
    <t>C39H78NO8P</t>
  </si>
  <si>
    <t>InChI=1S/C39H78NO8P/c1-7-9-10-11-12-13-14-15-16-17-21-24-27-30-38(41)45-34-37(35-47-49(43,44)46-33-32-40(4,5)6)48-39(42)31-28-25-22-19-18-20-23-26-29-36(3)8-2/h36-37H,7-35H2,1-6H3/t36-,37-/m1/s1</t>
  </si>
  <si>
    <t>2260669-88-1</t>
  </si>
  <si>
    <t>17:1 Lyso PI</t>
  </si>
  <si>
    <t>C26H49O12P</t>
  </si>
  <si>
    <t>InChI=1S/C26H49O12P/c1-2-3-4-5-6-7-8-9-10-11-12-13-14-15-16-20(28)36-17-19(27)18-37-39(34,35)38-26-24(32)22(30)21(29)23(31)25(26)33/h7-8,19,21-27,29-33H,2-6,9-18H2,1H3,(H,34,35)/b8-7-/t19-,21?,22-,23?,24?,25?,26-/m1/s1</t>
  </si>
  <si>
    <t>1246353-39-8</t>
  </si>
  <si>
    <t>24:1(2S-OH) Ceramide</t>
  </si>
  <si>
    <t>C42H81NO4</t>
  </si>
  <si>
    <t>InChI=1S/C42H81NO4/c1-3-5-7-9-11-13-15-17-18-19-20-21-22-23-25-27-29-31-33-35-37-41(46)42(47)43-39(38-44)40(45)36-34-32-30-28-26-24-16-14-12-10-8-6-4-2/h17-18,34,36,39-41,44-46H,3-16,19-33,35,37-38H2,1-2H3,(H,43,47)/b18-17-,36-34+/t39-,40+,41-/m0/s1</t>
  </si>
  <si>
    <t>1246298-51-0</t>
  </si>
  <si>
    <t>25-hydroxycholesterol</t>
  </si>
  <si>
    <t>C27H46O2</t>
  </si>
  <si>
    <t>InChI=1S/C27H46O2/c1-18(7-6-14-25(2,3)29)22-10-11-23-21-9-8-19-17-20(28)12-15-26(19,4)24(21)13-16-27(22,23)5/h8,18,20-24,28-29H,6-7,9-17H2,1-5H3/t18-,20+,21+,22-,23+,24+,26+,27-/m1/s1</t>
  </si>
  <si>
    <t>2140-46-7</t>
  </si>
  <si>
    <t>BbGL-2</t>
  </si>
  <si>
    <t>InChI=1S/C43H80O10/c1-3-5-7-9-11-13-15-17-18-20-21-23-25-27-29-31-38(45)50-34-36(35-51-43-42(49)41(48)40(47)37(33-44)53-43)52-39(46)32-30-28-26-24-22-19-16-14-12-10-8-6-4-2/h17-18,36-37,40-44,47-49H,3-16,19-35H2,1-2H3/b18-17-/t36-,37-,40+,41+,42-,43+/m1/s1</t>
  </si>
  <si>
    <t>780771-24-6</t>
  </si>
  <si>
    <t>C16:0 anandamide phosphate</t>
  </si>
  <si>
    <t>C18H38NO5P</t>
  </si>
  <si>
    <t>InChI=1S/C18H38NO5P/c1-2-3-4-5-6-7-8-9-10-11-12-13-14-15-18(20)19-16-17-24-25(21,22)23/h2-17H2,1H3,(H,19,20)(H2,21,22,23)</t>
  </si>
  <si>
    <t>2260670-49-1</t>
  </si>
  <si>
    <t>C18(Plasm) LPC</t>
  </si>
  <si>
    <t>C26H54NO6P</t>
  </si>
  <si>
    <t>InChI=1S/C26H54NO6P/c1-5-6-7-8-9-10-11-12-13-14-15-16-17-18-19-20-22-31-24-26(28)25-33-34(29,30)32-23-21-27(2,3)4/h20,22,26,28H,5-19,21,23-25H2,1-4H3/b22-20-/t26-/m1/s1</t>
  </si>
  <si>
    <t>97802-55-6</t>
  </si>
  <si>
    <t>C18:1 Cyclic LPA</t>
  </si>
  <si>
    <t>C21H41O5P</t>
  </si>
  <si>
    <t>InChI=1S/C21H41O5P/c1-2-3-4-5-6-7-8-9-10-11-12-13-14-15-16-17-18-24-19-21-20-25-27(22,23)26-21/h9-10,21H,2-8,11-20H2,1H3,(H,22,23)/b10-9-/t21-/m1/s1</t>
  </si>
  <si>
    <t>799268-69-2</t>
  </si>
  <si>
    <t>C24 Lactosyl(b) Ceramide  (d18:1/24:0)</t>
  </si>
  <si>
    <t>C54H103NO13</t>
  </si>
  <si>
    <t>InChI=1S/C54H103NO13/c1-3-5-7-9-11-13-15-17-18-19-20-21-22-23-24-26-28-30-32-34-36-38-46(59)55-42(43(58)37-35-33-31-29-27-25-16-14-12-10-8-6-4-2)41-65-53-51(64)49(62)52(45(40-57)67-53)68-54-50(63)48(61)47(60)44(39-56)66-54/h35,37,42-45,47-54,56-58,60-64H,3-34,36,38-41H2,1-2H3,(H,55,59)/b37-35+/t42-,43+,44+,45+,47-,48-,49+,50+,51+,52+,53+,54-/m0/s1</t>
  </si>
  <si>
    <t>105087-85-2</t>
  </si>
  <si>
    <t>Delta 5-avenasterol</t>
  </si>
  <si>
    <t>C29H48O</t>
  </si>
  <si>
    <t>InChI=1S/C29H48O/c1-7-21(19(2)3)9-8-20(4)25-12-13-26-24-11-10-22-18-23(30)14-16-28(22,5)27(24)15-17-29(25,26)6/h7,10,19-20,23-27,30H,8-9,11-18H2,1-6H3/b21-7+/t20-,23+,24+,25-,26+,27+,28+,29-/m1/s1</t>
  </si>
  <si>
    <t>18472-36-1</t>
  </si>
  <si>
    <t>diosgenin</t>
  </si>
  <si>
    <t>C27H42O3</t>
  </si>
  <si>
    <t>InChI=1S/C27H42O3/c1-16-7-12-27(29-15-16)17(2)24-23(30-27)14-22-20-6-5-18-13-19(28)8-10-25(18,3)21(20)9-11-26(22,24)4/h5,16-17,19-24,28H,6-15H2,1-4H3/t16-,17-,19-,20+,21-,22-,23-,24-,25-,26-,27+/m0/s1</t>
  </si>
  <si>
    <t>512-04-9</t>
  </si>
  <si>
    <t>Isodeoxycholic acid</t>
  </si>
  <si>
    <t>C24H40O4</t>
  </si>
  <si>
    <t>InChI=1S/C24H40O4/c1-14(7-10-21(27)28)16-8-9-17-22-18(13-20(26)24(16,17)3)23(2)11-5-4-6-15(23)12-19(22)25/h14-20,22,25-26H,4-13H2,1-3H3,(H,27,28)/t14-,15+,16-,17+,18+,19-,20+,22+,23+,24-/m1/s1</t>
  </si>
  <si>
    <t>566-17-6</t>
  </si>
  <si>
    <t>N-18:1 L-Serine MeEster</t>
  </si>
  <si>
    <t>C22H41NO4</t>
  </si>
  <si>
    <t>InChI=1S/C22H41NO4/c1-3-4-5-6-7-8-9-10-11-12-13-14-15-16-17-18-21(25)23-20(19-24)22(26)27-2/h10-11,20,24H,3-9,12-19H2,1-2H3,(H,23,25)/b11-10-/t20-/m0/s1</t>
  </si>
  <si>
    <t>1246302-98-6</t>
  </si>
  <si>
    <t>N-C24:1-deoxysphingosine</t>
  </si>
  <si>
    <t>C42H81NO2</t>
  </si>
  <si>
    <t>InChI=1S/C42H81NO2/c1-4-6-8-10-12-14-16-18-19-20-21-22-23-24-25-27-29-31-33-35-37-39-42(45)43-40(3)41(44)38-36-34-32-30-28-26-17-15-13-11-9-7-5-2/h18-19,36,38,40-41,44H,4-17,20-35,37,39H2,1-3H3,(H,43,45)/b19-18-,38-36+/t40-,41+/m0/s1</t>
  </si>
  <si>
    <t>1246298-58-7</t>
  </si>
  <si>
    <t>RBM14C12</t>
  </si>
  <si>
    <t>C26H39NO6</t>
  </si>
  <si>
    <t>InChI=1S/C26H39NO6/c1-2-3-4-5-6-7-8-9-10-11-25(30)27-22(19-28)23(29)16-17-32-21-14-12-20-13-15-26(31)33-24(20)18-21/h12-15,18,22-23,28-29H,2-11,16-17,19H2,1H3,(H,27,30)/t22-,23+/m0/s1</t>
  </si>
  <si>
    <t>1309763-43-6</t>
  </si>
  <si>
    <t>Regadenoson</t>
  </si>
  <si>
    <t>C15H18N8O5</t>
  </si>
  <si>
    <t>InChI=1S/C15H18N8O5/c1-17-13(27)6-2-19-23(3-6)15-20-11(16)8-12(21-15)22(5-18-8)14-10(26)9(25)7(4-24)28-14/h2-3,5,7,9-10,14,24-26H,4H2,1H3,(H,17,27)(H2,16,20,21)/t7-,9-,10-,14-/m1/s1</t>
  </si>
  <si>
    <t>313348-27-5</t>
  </si>
  <si>
    <t>Triolein (18:1 TG)</t>
  </si>
  <si>
    <t>C57H104O6</t>
  </si>
  <si>
    <t>InChI=1/C57H104O6/c1-4-7-10-13-16-19-22-25-28-31-34-37-40-43-46-49-55(58)61-52-54(63-57(60)51-48-45-42-39-36-33-30-27-24-21-18-15-12-9-6-3)53-62-56(59)50-47-44-41-38-35-32-29-26-23-20-17-14-11-8-5-2/h25-30,54H,4-24,31-53H2,1-3H3/b28-25-,29-26-,30-27-</t>
  </si>
  <si>
    <t>122-32-7</t>
  </si>
  <si>
    <t>12:0 PG</t>
  </si>
  <si>
    <t>C30H59O10P</t>
  </si>
  <si>
    <t>InChI=1/C30H59O10P/c1-3-5-7-9-11-13-15-17-19-21-29(33)37-25-28(26-39-41(35,36)38-24-27(32)23-31)40-30(34)22-20-18-16-14-12-10-8-6-4-2/h27-28,31-32H,3-26H2,1-2H3,(H,35,36)/t27-,28+/m0/s1</t>
  </si>
  <si>
    <t>322647-27-8</t>
  </si>
  <si>
    <t>14:0-d27 Lyso PC</t>
  </si>
  <si>
    <t>C22H19NO7PD27</t>
  </si>
  <si>
    <t>InChI=1S/C22H46NO7P/c1-5-6-7-8-9-10-11-12-13-14-15-16-22(25)28-19-21(24)20-30-31(26,27)29-18-17-23(2,3)4/h21,24H,5-20H2,1-4H3/t21-/m1/s1/i1D3,5D2,6D2,7D2,8D2,9D2,10D2,11D2,12D2,13D2,14D2,15D2,16D2</t>
  </si>
  <si>
    <t>327178-90-5</t>
  </si>
  <si>
    <t>16:0 PC (DPPC)</t>
  </si>
  <si>
    <t>C40H80NO8P</t>
  </si>
  <si>
    <t>InChI=1S/C40H80NO8P/c1-6-8-10-12-14-16-18-20-22-24-26-28-30-32-39(42)46-36-38(37-48-50(44,45)47-35-34-41(3,4)5)49-40(43)33-31-29-27-25-23-21-19-17-15-13-11-9-7-2/h38H,6-37H2,1-5H3/t38-/m0/s1</t>
  </si>
  <si>
    <t>63-89-8</t>
  </si>
  <si>
    <t>16:0 stigmasteryl glucose</t>
  </si>
  <si>
    <t>C51H88O7</t>
  </si>
  <si>
    <t>InChI=1S/C51H88O7/c1-8-10-11-12-13-14-15-16-17-18-19-20-21-22-45(52)56-34-44-46(53)47(54)48(55)49(58-44)57-39-29-31-50(6)38(33-39)25-26-40-42-28-27-41(51(42,7)32-30-43(40)50)36(5)23-24-37(9-2)35(3)4/h23-25,35-37,39-44,46-49,53-55H,8-22,26-34H2,1-7H3/b24-23+/t36-,37-,39+,40?,41-,42?,43?,44-,46-,47+,48-,49-,50+,51-/m1/s1</t>
  </si>
  <si>
    <t>59252-96-9</t>
  </si>
  <si>
    <t>16:1 PE</t>
  </si>
  <si>
    <t>C37H70NO8P</t>
  </si>
  <si>
    <t>InChI=1/C37H70NO8P/c1-3-5-7-9-11-13-15-17-19-21-23-25-27-29-36(39)43-33-35(34-45-47(41,42)44-32-31-38)46-37(40)30-28-26-24-22-20-18-16-14-12-10-8-6-4-2/h13-16,35H,3-12,17-34,38H2,1-2H3,(H,41,42)/b15-13-,16-14-/t35-/m1/s1</t>
  </si>
  <si>
    <t>61599-23-3</t>
  </si>
  <si>
    <t>18:1 BMP (S,R)</t>
  </si>
  <si>
    <t>C42H79O10P</t>
  </si>
  <si>
    <t>InChI=1S/C42H79O10P/c1-3-5-7-9-11-13-15-17-19-21-23-25-27-29-31-33-41(45)49-35-39(43)37-51-53(47,48)52-38-40(44)36-50-42(46)34-32-30-28-26-24-22-20-18-16-14-12-10-8-6-4-2/h17-20,39-40,43-44H,3-16,21-38H2,1-2H3,(H,47,48)/b19-17-,20-18-/t39-,40+</t>
  </si>
  <si>
    <t>326495-20-9</t>
  </si>
  <si>
    <t>18:1 CDP DG</t>
  </si>
  <si>
    <t>C48H85N3O15P2</t>
  </si>
  <si>
    <t>InChI=1S/C48H85N3O15P2/c1-3-5-7-9-11-13-15-17-19-21-23-25-27-29-31-33-43(52)61-37-40(64-44(53)34-32-30-28-26-24-22-20-18-16-14-12-10-8-6-4-2)38-62-67(57,58)66-68(59,60)63-39-41-45(54)46(55)47(65-41)51-36-35-42(49)50-48(51)56/h17-20,35-36,40-41,45-47,54-55H,3-16,21-34,37-39H2,1-2H3,(H,57,58)(H,59,60)(H2,49,50,56)/b19-17-,20-18-/t40-,41-,45-,46-,47-/m1/s1</t>
  </si>
  <si>
    <t>799812-77-4</t>
  </si>
  <si>
    <t>20:4 Lyso PA</t>
  </si>
  <si>
    <t>C23H39O7P</t>
  </si>
  <si>
    <t>InChI=1S/C23H39O7P/c1-2-3-4-5-6-7-8-9-10-11-12-13-14-15-16-17-18-19-23(25)29-20-22(24)21-30-31(26,27)28/h6-7,9-10,12-13,15-16,22,24H,2-5,8,11,14,17-21H2,1H3,(H2,26,27,28)/b7-6-,10-9-,13-12-,16-15-/t22-/m1/s1</t>
  </si>
  <si>
    <t>799268-65-8</t>
  </si>
  <si>
    <t>2-18:1 Lyso PE</t>
  </si>
  <si>
    <t>C23H46NO7P</t>
  </si>
  <si>
    <t>InChI=1S/C23H46NO7P/c1-2-3-4-5-6-7-8-9-10-11-12-13-14-15-16-17-23(26)31-22(20-25)21-30-32(27,28)29-19-18-24/h9-10,22,25H,2-8,11-21,24H2,1H3,(H,27,28)/b10-9-/t22-/m1/s1</t>
  </si>
  <si>
    <t>60701-97-5</t>
  </si>
  <si>
    <t>24(R)-hydroxycholesterol</t>
  </si>
  <si>
    <t>InChI=1S/C27H46O2/c1-17(2)25(29)11-6-18(3)22-9-10-23-21-8-7-19-16-20(28)12-14-26(19,4)24(21)13-15-27(22,23)5/h7,17-18,20-25,28-29H,6,8-16H2,1-5H3/t18-,20+,21+,22-,23+,24+,25-,26+,27-/m1/s1</t>
  </si>
  <si>
    <t>27460-26-0</t>
  </si>
  <si>
    <t>C16 Ceramide (d14:1/16:0)</t>
  </si>
  <si>
    <t>C30H59NO3</t>
  </si>
  <si>
    <t>InChI=1S/C30H59NO3/c1-3-5-7-9-11-13-14-15-16-18-20-22-24-26-30(34)31-28(27-32)29(33)25-23-21-19-17-12-10-8-6-4-2/h23,25,28-29,32-33H,3-22,24,26-27H2,1-2H3,(H,31,34)/b25-23+/t28-,29+/m0/s1</t>
  </si>
  <si>
    <t>1228440-96-7</t>
  </si>
  <si>
    <t>C18 Ceramide (d17:1/18:0)</t>
  </si>
  <si>
    <t>C35H69NO3</t>
  </si>
  <si>
    <t>InChI=1S/C35H69NO3/c1-3-5-7-9-11-13-15-17-18-19-21-23-25-27-29-31-35(39)36-33(32-37)34(38)30-28-26-24-22-20-16-14-12-10-8-6-4-2/h28,30,33-34,37-38H,3-27,29,31-32H2,1-2H3,(H,36,39)/b30-28+/t33-,34+/m0/s1</t>
  </si>
  <si>
    <t>123065-42-9</t>
  </si>
  <si>
    <t>C20 Ceramide (d17:1/20:0)</t>
  </si>
  <si>
    <t>C37H73NO3</t>
  </si>
  <si>
    <t>InChI=1S/C37H73NO3/c1-3-5-7-9-11-13-15-17-18-19-20-21-23-25-27-29-31-33-37(41)38-35(34-39)36(40)32-30-28-26-24-22-16-14-12-10-8-6-4-2/h30,32,35-36,39-40H,3-29,31,33-34H2,1-2H3,(H,38,41)/b32-30+/t35-,36+/m0/s1</t>
  </si>
  <si>
    <t>474944-00-8</t>
  </si>
  <si>
    <t>C24 Ceramide (d17:1/24:0)</t>
  </si>
  <si>
    <t>C41H81NO3</t>
  </si>
  <si>
    <t>InChI=1S/C41H81NO3/c1-3-5-7-9-11-13-15-17-18-19-20-21-22-23-24-25-27-29-31-33-35-37-41(45)42-39(38-43)40(44)36-34-32-30-28-26-16-14-12-10-8-6-4-2/h34,36,39-40,43-44H,3-33,35,37-38H2,1-2H3,(H,42,45)/b36-34+/t39-,40+/m0/s1</t>
  </si>
  <si>
    <t>123065-50-9</t>
  </si>
  <si>
    <t>Cholic acid</t>
  </si>
  <si>
    <t>C24H40O5</t>
  </si>
  <si>
    <t>InChI=1S/C24H40O5/c1-13(4-7-21(28)29)16-5-6-17-22-18(12-20(27)24(16,17)3)23(2)9-8-15(25)10-14(23)11-19(22)26/h13-20,22,25-27H,4-12H2,1-3H3,(H,28,29)/t13-,14+,15-,16-,17+,18+,19-,20+,22+,23+,24-/m1/s1</t>
  </si>
  <si>
    <t>81-25-4</t>
  </si>
  <si>
    <t>SLC5111312</t>
  </si>
  <si>
    <t>InChI=1S/C22H27N5O3/c1-2-3-4-11-29-17-8-7-14-12-16(6-5-15(14)13-17)20-25-21(30-26-20)19-18(28)9-10-27(19)22(23)24/h5-8,12-13,18-19,28H,2-4,9-11H2,1H3,(H3,23,24)/t18-,19-/m0/s1</t>
  </si>
  <si>
    <t>1870811-01-0</t>
  </si>
  <si>
    <t>Taurodehydrocholic acid</t>
  </si>
  <si>
    <t>C26H39NO7S</t>
  </si>
  <si>
    <t>InChI=1S/C26H39NO7S/c1-15(4-7-23(31)27-10-11-35(32,33)34)18-5-6-19-24-20(14-22(30)26(18,19)3)25(2)9-8-17(28)12-16(25)13-21(24)29/h15-16,18-20,24H,4-14H2,1-3H3,(H,27,31)(H,32,33,34)/t15-,16+,18-,19+,20+,24+,25+,26-/m1/s1</t>
  </si>
  <si>
    <t>57011-24-2</t>
  </si>
  <si>
    <t>Trans-AzCA4</t>
  </si>
  <si>
    <t>InChI=1S/C28H33N3O3/c1-3-4-6-21-9-14-24(15-10-21)30-31-25-16-11-22(12-17-25)7-5-8-28(33)29-20-23-13-18-27(34-2)26(32)19-23/h9-19,32H,3-8,20H2,1-2H3,(H,29,33)/b31-30+</t>
  </si>
  <si>
    <t>2260670-59-3</t>
  </si>
  <si>
    <t>10:0 Lyso PC</t>
  </si>
  <si>
    <t>C18H38NO7P</t>
  </si>
  <si>
    <t>InChI=1S/C18H38NO7P/c1-5-6-7-8-9-10-11-12-18(21)24-15-17(20)16-26-27(22,23)25-14-13-19(2,3)4/h17,20H,5-16H2,1-4H3/t17-/m1/s1</t>
  </si>
  <si>
    <t>22248-63-1</t>
  </si>
  <si>
    <t>12:0 Biotin-18:1 PE</t>
  </si>
  <si>
    <t>C45H83N4O10PS</t>
  </si>
  <si>
    <t>InChI=1S/C45H83N4O10PS/c1-2-3-4-5-6-7-8-9-10-11-12-14-18-21-24-31-43(52)59-38(36-58-60(54,55)57-34-32-46)35-56-42(51)30-23-20-17-15-13-16-19-22-27-33-47-41(50)29-26-25-28-40-44-39(37-61-40)48-45(53)49-44/h9-10,38-40,44H,2-8,11-37,46H2,1H3,(H,47,50)(H,54,55)(H2,48,49,53)/b10-9-/t38-,39+,40+,44+/m1/s1</t>
  </si>
  <si>
    <t>2260669-91-6</t>
  </si>
  <si>
    <t>14:1 (delta9-Trans) PC</t>
  </si>
  <si>
    <t>C36H68NO8P</t>
  </si>
  <si>
    <t>InChI=1S/C36H68NO8P/c1-6-8-10-12-14-16-18-20-22-24-26-28-35(38)42-32-34(33-44-46(40,41)43-31-30-37(3,4)5)45-36(39)29-27-25-23-21-19-17-15-13-11-9-7-2/h12-15,34H,6-11,16-33H2,1-5H3/b14-12+,15-13+/t34-/m1/s1</t>
  </si>
  <si>
    <t>76733-52-3</t>
  </si>
  <si>
    <t>16:0-(12-PAHSA)-18:1 TG</t>
  </si>
  <si>
    <t>C71H134O8</t>
  </si>
  <si>
    <t>InChI=1S/C71H134O8/c1-5-9-13-17-20-23-26-29-30-33-35-38-44-49-55-61-69(73)77-65-67(64-76-68(72)60-54-48-43-37-34-31-27-24-21-18-14-10-6-2)79-71(75)63-57-51-46-41-40-42-47-53-59-66(58-52-16-12-8-4)78-70(74)62-56-50-45-39-36-32-28-25-22-19-15-11-7-3/h29-30,66-67H,5-28,31-65H2,1-4H3/b30-29-/t66?,67-/m1/s1</t>
  </si>
  <si>
    <t>2456348-64-2</t>
  </si>
  <si>
    <t>16:0-02:0 PC</t>
  </si>
  <si>
    <t>InChI=1/C26H52NO8P/c1-6-7-8-9-10-11-12-13-14-15-16-17-18-19-26(29)32-22-25(35-24(2)28)23-34-36(30,31)33-21-20-27(3,4)5/h25H,6-23H2,1-5H3/p+1/t25-/m1/s1</t>
  </si>
  <si>
    <t>79512-78-0</t>
  </si>
  <si>
    <t>16:0-18:1 Diether PE</t>
  </si>
  <si>
    <t>C39H80NO6P</t>
  </si>
  <si>
    <t>InChI=1S/C39H80NO6P/c1-3-5-7-9-11-13-15-17-19-20-22-24-26-28-30-32-35-44-39(38-46-47(41,42)45-36-33-40)37-43-34-31-29-27-25-23-21-18-16-14-12-10-8-6-4-2/h17,19,39H,3-16,18,20-38,40H2,1-2H3,(H,41,42)/b19-17-/t39-/m1/s1</t>
  </si>
  <si>
    <t>141456-20-4</t>
  </si>
  <si>
    <t>18:0 DG</t>
  </si>
  <si>
    <t>C39H76O5</t>
  </si>
  <si>
    <t>InChI=1S/C39H76O5/c1-3-5-7-9-11-13-15-17-19-21-23-25-27-29-31-33-38(41)43-36-37(35-40)44-39(42)34-32-30-28-26-24-22-20-18-16-14-12-10-8-6-4-2/h37,40H,3-36H2,1-2H3/t37-/m0/s1</t>
  </si>
  <si>
    <t>51063-97-9</t>
  </si>
  <si>
    <t>18:0 Dibromo MG (S-isomer)</t>
  </si>
  <si>
    <t>C21H40Br2O4</t>
  </si>
  <si>
    <t>InChI=1S/C21H40Br2O4/c1-2-3-4-5-7-10-13-19(22)20(23)14-11-8-6-9-12-15-21(26)27-17-18(25)16-24/h18-20,24-25H,2-17H2,1H3/t18-,19?,20?/m0/s1</t>
  </si>
  <si>
    <t>2260670-18-4</t>
  </si>
  <si>
    <t>18:0-PhoDAG</t>
  </si>
  <si>
    <t>C41H64N2O5</t>
  </si>
  <si>
    <t>InChI=1S/C41H64N2O5/c1-3-5-7-8-9-10-11-12-13-14-15-16-17-18-19-23-40(45)47-34-39(33-44)48-41(46)24-20-22-36-27-31-38(32-28-36)43-42-37-29-25-35(26-30-37)21-6-4-2/h25-32,39,44H,3-24,33-34H2,1-2H3/b43-42+/t39-/m0/s1</t>
  </si>
  <si>
    <t>1985595-31-0</t>
  </si>
  <si>
    <t>18:1 PE-benzylguanine</t>
  </si>
  <si>
    <t>C55H90N7O10P</t>
  </si>
  <si>
    <t>InChI=1S/C55H90N7O10P/c1-3-5-7-9-11-13-15-17-19-21-23-25-27-29-31-33-49(63)68-43-48(72-50(64)34-32-30-28-26-24-22-20-18-16-14-12-10-8-6-4-2)44-71-73(66,67)70-40-39-57-55(65)58-41-46-35-37-47(38-36-46)42-69-53-51-52(60-45-59-51)61-54(56)62-53/h17-20,35-38,45,48H,3-16,21-34,39-44H2,1-2H3,(H,66,67)(H2,57,58,65)(H3,56,59,60,61,62)/b19-17-,20-18-/t48-/m1/s1</t>
  </si>
  <si>
    <t>2315262-37-2</t>
  </si>
  <si>
    <t>20:1 (Cis) PC</t>
  </si>
  <si>
    <t>C48H92NO8P</t>
  </si>
  <si>
    <t>InChI=1S/C48H92NO8P/c1-6-8-10-12-14-16-18-20-22-24-26-28-30-32-34-36-38-40-47(50)54-44-46(45-56-58(52,53)55-43-42-49(3,4)5)57-48(51)41-39-37-35-33-31-29-27-25-23-21-19-17-15-13-11-9-7-2/h20-23,46H,6-19,24-45H2,1-5H3/b22-20-,23-21-/t46-/m1/s1</t>
  </si>
  <si>
    <t>61596-54-1</t>
  </si>
  <si>
    <t>4ME 16:0 Diether PE</t>
  </si>
  <si>
    <t>C45H94NO6P</t>
  </si>
  <si>
    <t>InChI=1S/C45H94NO6P/c1-37(2)17-11-19-39(5)21-13-23-41(7)25-15-27-43(9)29-32-49-35-45(36-52-53(47,48)51-34-31-46)50-33-30-44(10)28-16-26-42(8)24-14-22-40(6)20-12-18-38(3)4/h37-45H,11-36,46H2,1-10H3,(H,47,48)/t39?,40?,41?,42?,43?,44?,45-/m1/s1</t>
  </si>
  <si>
    <t>150135-14-1</t>
  </si>
  <si>
    <t>anteiso 15:0 fatty acid</t>
  </si>
  <si>
    <t>C15H30O2</t>
  </si>
  <si>
    <t>InChI=1S/C15H30O2/c1-3-14(2)12-10-8-6-4-5-7-9-11-13-15(16)17/h14H,3-13H2,1-2H3,(H,16,17)/t14-/m0/s1</t>
  </si>
  <si>
    <t>5746-58-7</t>
  </si>
  <si>
    <t>C16 Galactosyl (a) Dihydroceramide (d18:0/16:0)</t>
  </si>
  <si>
    <t>C40H79NO8</t>
  </si>
  <si>
    <t>InChI=1S/C40H79NO8/c1-3-5-7-9-11-13-15-17-19-21-23-25-27-29-34(43)33(32-48-40-39(47)38(46)37(45)35(31-42)49-40)41-36(44)30-28-26-24-22-20-18-16-14-12-10-8-6-4-2/h33-35,37-40,42-43,45-47H,3-32H2,1-2H3,(H,41,44)/t33-,34+,35+,37-,38-,39+,40-/m0/s1</t>
  </si>
  <si>
    <t>942223-45-2</t>
  </si>
  <si>
    <t>C18(plasm) MG</t>
  </si>
  <si>
    <t>C21H42O3</t>
  </si>
  <si>
    <t>InChI=1S/C21H42O3/c1-2-3-4-5-6-7-8-9-10-11-12-13-14-15-16-17-18-24-20-21(23)19-22/h17-18,21-23H,2-16,19-20H2,1H3/b18-17-/t21-/m0/s1</t>
  </si>
  <si>
    <t>18330-10-4</t>
  </si>
  <si>
    <t>C22 Ceramide (d14:1/22:0)</t>
  </si>
  <si>
    <t>C36H71NO3</t>
  </si>
  <si>
    <t>InChI=1S/C36H71NO3/c1-3-5-7-9-11-13-14-15-16-17-18-19-20-21-22-24-26-28-30-32-36(40)37-34(33-38)35(39)31-29-27-25-23-12-10-8-6-4-2/h29,31,34-35,38-39H,3-28,30,32-33H2,1-2H3,(H,37,40)/b31-29+/t34-,35+/m0/s1</t>
  </si>
  <si>
    <t>1338915-24-4</t>
  </si>
  <si>
    <t>Dimethyl Sphinganine (d18:0)</t>
  </si>
  <si>
    <t>C20H43NO2</t>
  </si>
  <si>
    <t>InChI=1S/C20H43NO2/c1-4-5-6-7-8-9-10-11-12-13-14-15-16-17-20(23)19(18-22)21(2)3/h19-20,22-23H,4-18H2,1-3H3/t19-,20+/m0/s1</t>
  </si>
  <si>
    <t>17267-46-8</t>
  </si>
  <si>
    <t>Dimethyl Sphinganine-1-Phosphate (d18:0)</t>
  </si>
  <si>
    <t>C20H44NO5P</t>
  </si>
  <si>
    <t>InChI=1S/C20H44NO5P/c1-4-5-6-7-8-9-10-11-12-13-14-15-16-17-20(22)19(21(2)3)18-26-27(23,24)25/h19-20,22H,4-18H2,1-3H3,(H2,23,24,25)/t19-,20+/m0/s1</t>
  </si>
  <si>
    <t>474943-85-6</t>
  </si>
  <si>
    <t>Dimethyl Sphingosine (d17:1)</t>
  </si>
  <si>
    <t>InChI=1S/C19H39NO2/c1-4-5-6-7-8-9-10-11-12-13-14-15-16-19(22)18(17-21)20(2)3/h15-16,18-19,21-22H,4-14,17H2,1-3H3/b16-15+/t18-,19+/m0/s1</t>
  </si>
  <si>
    <t>474943-92-5</t>
  </si>
  <si>
    <t>Phytosphingosine-N,N-Dimethyl</t>
  </si>
  <si>
    <t>C20H43NO3</t>
  </si>
  <si>
    <t>InChI=1S/C20H43NO3/c1-4-5-6-7-8-9-10-11-12-13-14-15-16-19(23)20(24)18(17-22)21(2)3/h18-20,22-24H,4-17H2,1-3H3/t18-,19+,20-/m0/s1</t>
  </si>
  <si>
    <t>475995-68-7</t>
  </si>
  <si>
    <t>SQDG</t>
  </si>
  <si>
    <t>C43H76O12S</t>
  </si>
  <si>
    <t>InChI=1S/C43H76O12S/c1-3-5-7-9-11-13-15-17-18-20-21-23-25-27-29-31-38(44)52-33-36(34-53-43-42(48)41(47)40(46)37(55-43)35-56(49,50)51)54-39(45)32-30-28-26-24-22-19-16-14-12-10-8-6-4-2/h5,7,11,13,17-18,36-37,40-43,46-48H,3-4,6,8-10,12,14-16,19-35H2,1-2H3,(H,49,50,51)/b7-5-,13-11-,18-17-/t36-,37-,40-,41+,42-,43+/m1/s1</t>
  </si>
  <si>
    <t>123036-44-2</t>
  </si>
  <si>
    <t>Ursodeoxycholic acid</t>
  </si>
  <si>
    <t>InChI=1S/C24H40O4/c1-14(4-7-21(27)28)17-5-6-18-22-19(9-11-24(17,18)3)23(2)10-8-16(25)12-15(23)13-20(22)26/h14-20,22,25-26H,4-13H2,1-3H3,(H,27,28)/t14-,15+,16-,17-,18+,19+,20+,22+,23+,24-/m1/s1</t>
  </si>
  <si>
    <t>128-13-2</t>
  </si>
  <si>
    <t>14:0-16:0 PC</t>
  </si>
  <si>
    <t>C38H76NO8P</t>
  </si>
  <si>
    <t>InChI=1S/C38H76NO8P/c1-6-8-10-12-14-16-18-19-21-23-25-27-29-31-38(41)47-36(35-46-48(42,43)45-33-32-39(3,4)5)34-44-37(40)30-28-26-24-22-20-17-15-13-11-9-7-2/h36H,6-35H2,1-5H3/t36-/m1/s1</t>
  </si>
  <si>
    <t>69525-80-0</t>
  </si>
  <si>
    <t>16:0 Lyso PA</t>
  </si>
  <si>
    <t>C19H39O7P</t>
  </si>
  <si>
    <t>InChI=1S/C19H39O7P/c1-2-3-4-5-6-7-8-9-10-11-12-13-14-15-19(21)25-16-18(20)17-26-27(22,23)24/h18,20H,2-17H2,1H3,(H2,22,23,24)</t>
  </si>
  <si>
    <t>17618-08-5</t>
  </si>
  <si>
    <t>16:0-18:1 PC</t>
  </si>
  <si>
    <t>C42H82NO8P</t>
  </si>
  <si>
    <t>InChI=1S/C42H82NO8P/c1-6-8-10-12-14-16-18-20-21-23-24-26-28-30-32-34-41(44)48-38-40(39-50-52(46,47)49-37-36-43(3,4)5)51-42(45)35-33-31-29-27-25-22-19-17-15-13-11-9-7-2/h20-21,40H,6-19,22-39H2,1-5H3/b21-20-/t40-/m1/s1</t>
  </si>
  <si>
    <t>26853-31-6</t>
  </si>
  <si>
    <t>16:0-i15:0 PC</t>
  </si>
  <si>
    <t>InChI=1S/C39H78NO8P/c1-7-8-9-10-11-12-13-14-15-18-21-24-27-30-38(41)45-34-37(35-47-49(43,44)46-33-32-40(4,5)6)48-39(42)31-28-25-22-19-16-17-20-23-26-29-36(2)3/h36-37H,7-35H2,1-6H3/t37-/m1/s1</t>
  </si>
  <si>
    <t>Not Available</t>
  </si>
  <si>
    <t>16:1 SM (d18:1/16:1(9Z))</t>
  </si>
  <si>
    <t>C39H77N2O6P</t>
  </si>
  <si>
    <t>InChI=1S/C39H77N2O6P/c1-6-8-10-12-14-16-18-20-22-24-26-28-30-32-38(42)37(36-47-48(44,45)46-35-34-41(3,4)5)40-39(43)33-31-29-27-25-23-21-19-17-15-13-11-9-7-2/h17,19,30,32,37-38,42H,6-16,18,20-29,31,33-36H2,1-5H3,(H-,40,43,44,45)/b19-17-,32-30+/t37-,38+/m0/s1</t>
  </si>
  <si>
    <t>222403-66-9</t>
  </si>
  <si>
    <t xml:space="preserve">18:0 EPC </t>
  </si>
  <si>
    <t>C46H92NO8P</t>
  </si>
  <si>
    <t>InChI=1S/C46H93NO8P/c1-7-10-12-14-16-18-20-22-24-26-28-30-32-34-36-38-45(48)51-42-44(43-54-56(50,52-9-3)53-41-40-47(4,5)6)55-46(49)39-37-35-33-31-29-27-25-23-21-19-17-15-13-11-8-2/h44H,7-43H2,1-6H3/q+1/t44-,56?/m1/s1</t>
  </si>
  <si>
    <t>328268-13-9</t>
  </si>
  <si>
    <t>18:0 PI</t>
  </si>
  <si>
    <t>C45H87O13P</t>
  </si>
  <si>
    <t>InChI=1S/C45H87O13P/c1-3-5-7-9-11-13-15-17-19-21-23-25-27-29-31-33-38(46)55-35-37(36-56-59(53,54)58-45-43(51)41(49)40(48)42(50)44(45)52)57-39(47)34-32-30-28-26-24-22-20-18-16-14-12-10-8-6-4-2/h37,40-45,48-52H,3-36H2,1-2H3,(H,53,54)/t37-,40-,41-,42+,43-,44-,45-/m1/s1</t>
  </si>
  <si>
    <t>849412-67-5</t>
  </si>
  <si>
    <t>18:0-18:1 PG</t>
  </si>
  <si>
    <t>C42H81O10P</t>
  </si>
  <si>
    <t>InChI=1S/C42H81O10P/c1-3-5-7-9-11-13-15-17-19-21-23-25-27-29-31-33-41(45)49-37-40(38-51-53(47,48)50-36-39(44)35-43)52-42(46)34-32-30-28-26-24-22-20-18-16-14-12-10-8-6-4-2/h18,20,39-40,43-44H,3-17,19,21-38H2,1-2H3,(H,47,48)/b20-18-/t39?,40-/m1/s1</t>
  </si>
  <si>
    <t>322647-48-3</t>
  </si>
  <si>
    <t>18:0-22:6 PE</t>
  </si>
  <si>
    <t>C45H78NO8P</t>
  </si>
  <si>
    <t>InChI=1S/C45H78NO8P/c1-3-5-7-9-11-13-15-17-19-20-21-22-24-26-28-30-32-34-36-38-45(48)54-43(42-53-55(49,50)52-40-39-46)41-51-44(47)37-35-33-31-29-27-25-23-18-16-14-12-10-8-6-4-2/h5,7,11,13,17,19,21-22,26,28,32,34,43H,3-4,6,8-10,12,14-16,18,20,23-25,27,29-31,33,35-42,46H2,1-2H3,(H,49,50)/b7-5-,13-11-,19-17-,22-21-,28-26-,34-32-/t43-/m1/s1</t>
  </si>
  <si>
    <t>96998-01-5</t>
  </si>
  <si>
    <t>19:0 Lyso PC</t>
  </si>
  <si>
    <t>C27H56NO7P</t>
  </si>
  <si>
    <t>InChI=1/C27H56NO7P/c1-5-6-7-8-9-10-11-12-13-14-15-16-17-18-19-20-21-27(30)33-24-26(29)25-35-36(31,32)34-23-22-28(2,3)4/h26,29H,5-25H2,1-4H3/p+1/t26-/m1/s1</t>
  </si>
  <si>
    <t>108273-88-7</t>
  </si>
  <si>
    <t>22:1 (Cis) PC</t>
  </si>
  <si>
    <t>C52H100NO8P</t>
  </si>
  <si>
    <t>InChI=1S/C52H100NO8P/c1-6-8-10-12-14-16-18-20-22-24-26-28-30-32-34-36-38-40-42-44-51(54)58-48-50(49-60-62(56,57)59-47-46-53(3,4)5)61-52(55)45-43-41-39-37-35-33-31-29-27-25-23-21-19-17-15-13-11-9-7-2/h20-23,50H,6-19,24-49H2,1-5H3/b22-20-,23-21-/t50-/m1/s1</t>
  </si>
  <si>
    <t>51779-95-4</t>
  </si>
  <si>
    <t>7-Ketodeoxycholic acid</t>
  </si>
  <si>
    <t>C24H38O5</t>
  </si>
  <si>
    <t>InChI=1/C24H38O5/c1-13(4-7-21(28)29)16-5-6-17-22-18(12-20(27)24(16,17)3)23(2)9-8-15(25)10-14(23)11-19(22)26/h13-18,20,22,25,27H,4-12H2,1-3H3,(H,28,29)/t13-,14+,15-,16-,17+,18+,20?,22+,23+,24-/m1/s1</t>
  </si>
  <si>
    <t>911-40-0</t>
  </si>
  <si>
    <t>B-Py-C10-HPE</t>
  </si>
  <si>
    <t>C47H70NO8P</t>
  </si>
  <si>
    <t>InChI=1S/C47H70NO8P/c1-2-3-4-5-6-7-8-9-10-11-14-17-20-26-44(49)53-36-42(37-55-57(51,52)54-35-34-48)56-45(50)27-21-18-15-12-13-16-19-23-38-28-29-41-31-30-39-24-22-25-40-32-33-43(38)47(41)46(39)40/h22,24-25,28-33,42H,2-21,23,26-27,34-37,48H2,1H3,(H,51,52)/t42-/m1/s1</t>
  </si>
  <si>
    <t>95864-18-9</t>
  </si>
  <si>
    <t>C18:0 GM3 (synthetic)</t>
  </si>
  <si>
    <t>C59H108N2O21</t>
  </si>
  <si>
    <t>NA</t>
  </si>
  <si>
    <t>InChI=1/C59H108N2O21/c1-4-6-8-10-12-14-16-18-19-21-23-25-27-29-31-33-46(69)61-40(41(66)32-30-28-26-24-22-20-17-15-13-11-9-7-5-2)38-77-56-51(73)50(72)53(45(37-64)79-56)80-57-52(74)55(49(71)44(36-63)78-57)82-59(58(75)76)34-42(67)47(60-39(3)65)54(81-59)48(70)43(68)35-62/h30,32,40-45,47-57,62-64,66-68,70-74H,4-29,31,33-38H2,1-3H3,(H,60,65)(H,61,69)(H,75,76)/b32-30+/t40-,41+,42-,43+,44+,45+,47+,48+,49-,50+,51+,52+,53?,54?,55-,56+,57?,59-/m0/s1</t>
  </si>
  <si>
    <t>1246353-19-4</t>
  </si>
  <si>
    <t>C8 Lactosyl(b) Ceramide (d18:1/8:0)</t>
  </si>
  <si>
    <t>C38H71NO13</t>
  </si>
  <si>
    <t>InChI=1S/C38H71NO13/c1-3-5-7-9-10-11-12-13-14-15-16-18-19-21-27(42)26(39-30(43)22-20-17-8-6-4-2)25-49-37-35(48)33(46)36(29(24-41)51-37)52-38-34(47)32(45)31(44)28(23-40)50-38/h19,21,26-29,31-38,40-42,44-48H,3-18,20,22-25H2,1-2H3,(H,39,43)/b21-19+/t26-,27+,28+,29+,31-,32-,33+,34+,35+,36+,37+,38-/m0/s1</t>
  </si>
  <si>
    <t>384842-72-2</t>
  </si>
  <si>
    <t>DPH-propionic acid</t>
  </si>
  <si>
    <t>C21H20O2</t>
  </si>
  <si>
    <t>InChI=1S/C21H20O2/c22-21(23)17-16-20-14-12-19(13-15-20)11-5-2-1-4-8-18-9-6-3-7-10-18/h1-15H,16-17H2,(H,22,23)/b2-1+,8-4+,11-5+</t>
  </si>
  <si>
    <t>84294-98-4</t>
  </si>
  <si>
    <t>PGE2-EA</t>
  </si>
  <si>
    <t>C22H37NO5</t>
  </si>
  <si>
    <t>InChI=1/C22H37NO5/c1-2-3-6-9-17(25)12-13-19-18(20(26)16-21(19)27)10-7-4-5-8-11-22(28)23-14-15-24/h4,7,12-13,17-19,21,24-25,27H,2-3,5-6,8-11,14-16H2,1H3,(H,23,28)/b7-4-,13-12+</t>
  </si>
  <si>
    <t>194935-38-1</t>
  </si>
  <si>
    <t>SLM6031434</t>
  </si>
  <si>
    <t>C22H30F3N5O2</t>
  </si>
  <si>
    <t>InChI=1S/C22H30F3N5O2/c1-2-3-4-5-6-7-13-31-18-11-10-15(14-16(18)22(23,24)25)19-28-20(32-29-19)17-9-8-12-30(17)21(26)27/h10-11,14,17H,2-9,12-13H2,1H3,(H3,26,27)/t17-/m0/s1</t>
  </si>
  <si>
    <t>1897379-33-7</t>
  </si>
  <si>
    <t>Tauro-omega-muricholic acid</t>
  </si>
  <si>
    <t>C26H45NO7S</t>
  </si>
  <si>
    <t>InChI=1S/C26H45NO7S/c1-15(4-7-21(29)27-12-13-35(32,33)34)17-5-6-18-22-19(9-11-25(17,18)2)26(3)10-8-16(28)14-20(26)23(30)24(22)31/h15-20,22-24,28,30-31H,4-14H2,1-3H3,(H,27,29)(H,32,33,34)/t15-,16-,17-,18+,19+,20+,22+,23-,24-,25-,26-/m1/s1</t>
  </si>
  <si>
    <t>05:0 PC</t>
  </si>
  <si>
    <t>C18H36NO8P</t>
  </si>
  <si>
    <t>InChI=1S/C18H36NO8P/c1-6-8-10-17(20)24-14-16(27-18(21)11-9-7-2)15-26-28(22,23)25-13-12-19(3,4)5/h16H,6-15H2,1-5H3/t16-/m1/s1</t>
  </si>
  <si>
    <t>66414-34-4</t>
  </si>
  <si>
    <t>calculated manually</t>
  </si>
  <si>
    <t>06:0 PE</t>
  </si>
  <si>
    <t>C17H34NO8P</t>
  </si>
  <si>
    <t>InChI=1S/C17H34NO8P/c1-3-5-7-9-16(19)23-13-15(26-17(20)10-8-6-4-2)14-25-27(21,22)24-12-11-18/h15H,3-14,18H2,1-2H3,(H,21,22)/t15-/m1/s1</t>
  </si>
  <si>
    <t>96893-06-0</t>
  </si>
  <si>
    <t xml:space="preserve">14:0 EPC </t>
  </si>
  <si>
    <t>InChI=1S/C38H77NO8P/c1-7-10-12-14-16-18-20-22-24-26-28-30-37(40)43-34-36(35-46-48(42,44-9-3)45-33-32-39(4,5)6)47-38(41)31-29-27-25-23-21-19-17-15-13-11-8-2/h36H,7-35H2,1-6H3/q+1/t36-,48?/m1/s1</t>
  </si>
  <si>
    <t>186492-53-5</t>
  </si>
  <si>
    <t>15alpha-hydroxycholestene</t>
  </si>
  <si>
    <t>InChI=1S/C27H46O2/c1-17(2)7-6-8-18(3)23-16-24(29)25-21-10-9-19-15-20(28)11-13-26(19,4)22(21)12-14-27(23,25)5/h17-20,22-24,28-29H,6-16H2,1-5H3/t18-,19+,20+,22+,23-,24+,26+,27-/m1/s1</t>
  </si>
  <si>
    <t>26758-45-2</t>
  </si>
  <si>
    <t>16:0 Dodecanylamine PE</t>
  </si>
  <si>
    <t>C49H97N2O9P</t>
  </si>
  <si>
    <t>InChI=1S/C49H97N2O9P/c1-3-5-7-9-11-13-15-17-19-23-27-31-35-39-48(53)57-44-46(60-49(54)40-36-32-28-24-20-18-16-14-12-10-8-6-4-2)45-59-61(55,56)58-43-42-51-47(52)38-34-30-26-22-21-25-29-33-37-41-50/h46H,3-45,50H2,1-2H3,(H,51,52)(H,55,56)/t46-/m1/s1</t>
  </si>
  <si>
    <t>474944-08-6</t>
  </si>
  <si>
    <t>16:0 Lysyl PG</t>
  </si>
  <si>
    <t>C44H87N2O11P</t>
  </si>
  <si>
    <t>InChI=1S/C44H87N2O11P/c1-3-5-7-9-11-13-15-17-19-21-23-25-27-32-42(48)53-37-40(57-43(49)33-28-26-24-22-20-18-16-14-12-10-8-6-4-2)38-56-58(51,52)55-36-39(47)35-54-44(50)41(46)31-29-30-34-45/h39-41,47H,3-38,45-46H2,1-2H3,(H,51,52)</t>
  </si>
  <si>
    <t>1246303-06-9</t>
  </si>
  <si>
    <t>17:0(2R-OH) Ceramide</t>
  </si>
  <si>
    <t>C35H69NO4</t>
  </si>
  <si>
    <t>InChI=1S/C35H69NO4/c1-3-5-7-9-11-13-15-17-19-21-23-25-27-29-33(38)32(31-37)36-35(40)34(39)30-28-26-24-22-20-18-16-14-12-10-8-6-4-2/h27,29,32-34,37-39H,3-26,28,30-31H2,1-2H3,(H,36,40)/b29-27+/t32-,33+,34+/m0/s1</t>
  </si>
  <si>
    <t>1246298-46-3</t>
  </si>
  <si>
    <t>18:1 Dodecanyl PE</t>
  </si>
  <si>
    <t>C53H98NO11P</t>
  </si>
  <si>
    <t>InChI=1S/C53H98NO11P/c1-3-5-7-9-11-13-15-17-19-21-23-25-31-35-39-43-52(58)62-47-49(65-53(59)44-40-36-32-26-24-22-20-18-16-14-12-10-8-6-4-2)48-64-66(60,61)63-46-45-54-50(55)41-37-33-29-27-28-30-34-38-42-51(56)57/h17-20,49H,3-16,21-48H2,1-2H3,(H,54,55)(H,56,57)(H,60,61)/b19-17-,20-18-/t49-/m1/s1</t>
  </si>
  <si>
    <t>474923-47-2</t>
  </si>
  <si>
    <t>C16 Galactosyl (B) Dihydroceramide (d18:0/16:0)</t>
  </si>
  <si>
    <t>InChI=1S/C40H79NO8/c1-3-5-7-9-11-13-15-17-19-21-23-25-27-29-34(43)33(32-48-40-39(47)38(46)37(45)35(31-42)49-40)41-36(44)30-28-26-24-22-20-18-16-14-12-10-8-6-4-2/h33-35,37-40,42-43,45-47H,3-32H2,1-2H3,(H,41,44)/t33-,34+,35+,37-,38?,39?,40+/m0/s1</t>
  </si>
  <si>
    <t>54947-67-0</t>
  </si>
  <si>
    <t>C17:1 anandamide</t>
  </si>
  <si>
    <t>C19H37NO2</t>
  </si>
  <si>
    <t>InChI=1S/C19H37NO2/c1-2-3-4-5-6-7-8-9-10-11-12-13-14-15-16-19(22)20-17-18-21/h7-8,21H,2-6,9-18H2,1H3,(H,20,22)/b8-7-</t>
  </si>
  <si>
    <t>1094209-17-2</t>
  </si>
  <si>
    <t>Dehydrolithocholic acid</t>
  </si>
  <si>
    <t>C24H38O3</t>
  </si>
  <si>
    <t>InChI=1S/C24H38O3/c1-15(4-9-22(26)27)19-7-8-20-18-6-5-16-14-17(25)10-12-23(16,2)21(18)11-13-24(19,20)3/h15-16,18-21H,4-14H2,1-3H3,(H,26,27)/t15-,16-,18+,19-,20+,21+,23+,24-/m1/s1</t>
  </si>
  <si>
    <t>1553-56-6</t>
  </si>
  <si>
    <t>Dihydro FF-MAS</t>
  </si>
  <si>
    <t>InChI=1S/C29H48O/c1-19(2)9-8-10-20(3)22-12-13-23-21-11-14-25-27(4,5)26(30)16-18-29(25,7)24(21)15-17-28(22,23)6/h13,19-20,22,25-26,30H,8-12,14-18H2,1-7H3/t20-,22-,25?,26+,28-,29-/m1/s1</t>
  </si>
  <si>
    <t>19456-83-8</t>
  </si>
  <si>
    <t>N-C12-desoxymethylsphingosine</t>
  </si>
  <si>
    <t>C29H57NO2</t>
  </si>
  <si>
    <t>InChI=1S/C29H57NO2/c1-3-5-7-9-11-13-14-15-16-18-19-21-23-25-28(31)27-30-29(32)26-24-22-20-17-12-10-8-6-4-2/h23,25,28,31H,3-22,24,26-27H2,1-2H3,(H,30,32)/b25-23+/t28-/m1/s1</t>
  </si>
  <si>
    <t>1246298-55-4</t>
  </si>
  <si>
    <t>Tauro-gamma-muricholic acid</t>
  </si>
  <si>
    <t>InChI=1S/C26H45NO7S/c1-15(4-7-21(29)27-12-13-35(32,33)34)17-5-6-18-22-19(9-11-25(17,18)2)26(3)10-8-16(28)14-20(26)23(30)24(22)31/h15-20,22-24,28,30-31H,4-14H2,1-3H3,(H,27,29)(H,32,33,34)/t15-,16-,17-,18+,19+,20+,22+,23-,24+,25-,26-/m1/s1</t>
  </si>
  <si>
    <t>117997-17-8</t>
  </si>
  <si>
    <t>Taurohyodeoxycholic acid</t>
  </si>
  <si>
    <t>C26H45NO6S</t>
  </si>
  <si>
    <t>InChI=1S/C26H45NO6S/c1-16(4-7-24(30)27-12-13-34(31,32)33)19-5-6-20-18-15-23(29)22-14-17(28)8-10-26(22,3)21(18)9-11-25(19,20)2/h16-23,28-29H,4-15H2,1-3H3,(H,27,30)(H,31,32,33)/t16-,17-,18+,19-,20+,21+,22+,23+,25-,26-/m1/s1</t>
  </si>
  <si>
    <t>38411-85-7</t>
  </si>
  <si>
    <t>Trimethyl Sphinganine (d18:0)</t>
  </si>
  <si>
    <t>C21H45NO2</t>
  </si>
  <si>
    <t>InChI=1S/C21H46NO2/c1-5-6-7-8-9-10-11-12-13-14-15-16-17-18-21(24)20(19-23)22(2,3)4/h20-21,23-24H,5-19H2,1-4H3/q+1/t20-,21+/m0/s1</t>
  </si>
  <si>
    <t>474943-87-8</t>
  </si>
  <si>
    <t>Tm_1222</t>
  </si>
  <si>
    <t>C24H18F36N3O6P3</t>
  </si>
  <si>
    <t>C12 Ceramide (d18:1/12:0)</t>
  </si>
  <si>
    <t>InChI=1S/C30H59NO3/c1-3-5-7-9-11-13-14-15-16-18-19-21-23-25-29(33)28(27-32)31-30(34)26-24-22-20-17-12-10-8-6-4-2/h23,25,28-29,32-33H,3-22,24,26-27H2,1-2H3,(H,31,34)/b25-23+/t28-,29+/m0/s1</t>
  </si>
  <si>
    <t>74713-60-3</t>
  </si>
  <si>
    <t>Calculated manually</t>
  </si>
  <si>
    <t>C17 Glucosyl(beta) Ceramide (d18:1/17:0)</t>
  </si>
  <si>
    <t>C41H79NO8</t>
  </si>
  <si>
    <t>InChI=1S/C41H79NO8/c1-3-5-7-9-11-13-15-17-19-21-23-25-27-29-31-37(45)42-34(33-49-41-40(48)39(47)38(46)36(32-43)50-41)35(44)30-28-26-24-22-20-18-16-14-12-10-8-6-4-2/h28,30,34-36,38-41,43-44,46-48H,3-27,29,31-33H2,1-2H3,(H,42,45)/b30-28+/t34-,35+,36+,38+,39?,40?,41+/m0/s1</t>
  </si>
  <si>
    <t>1252807-00-3</t>
  </si>
  <si>
    <t xml:space="preserve">Calculated manually, </t>
  </si>
  <si>
    <t>C18:1 LPA</t>
  </si>
  <si>
    <t>C21H43O6P</t>
  </si>
  <si>
    <t>InChI=1S/C21H43O6P/c1-2-3-4-5-6-7-8-9-10-11-12-13-14-15-16-17-18-26-19-21(22)20-27-28(23,24)25/h9-10,21-22H,2-8,11-20H2,1H3,(H2,23,24,25)/b10-9-/t21-/m1/s1</t>
  </si>
  <si>
    <t>799279-68-8</t>
  </si>
  <si>
    <t>ccs values calculated manually and match with skyline</t>
  </si>
  <si>
    <t>C18:2 anandamide phosphate</t>
  </si>
  <si>
    <t>C20H38NO5P</t>
  </si>
  <si>
    <t>InChI=1S/C20H38NO5P/c1-2-3-4-5-6-7-8-9-10-11-12-13-14-15-16-17-20(22)21-18-19-26-27(23,24)25/h6-7,9-10H,2-5,8,11-19H2,1H3,(H,21,22)(H2,23,24,25)/b7-6-,10-9-</t>
  </si>
  <si>
    <t>2260670-52-6</t>
  </si>
  <si>
    <t>C24:1 Galactosyl(alpha) Ceramide (d18:1/24:1(15Z))</t>
  </si>
  <si>
    <t>C48H91NO8</t>
  </si>
  <si>
    <t>InChI=1S/C48H91NO8/c1-3-5-7-9-11-13-15-17-18-19-20-21-22-23-24-26-28-30-32-34-36-38-44(52)49-41(40-56-48-47(55)46(54)45(53)43(39-50)57-48)42(51)37-35-33-31-29-27-25-16-14-12-10-8-6-4-2/h17-18,35,37,41-43,45-48,50-51,53-55H,3-16,19-34,36,38-40H2,1-2H3,(H,49,52)/b18-17-,37-35+/t41-,42+,43+,45-,46?,47?,48-/m0/s1</t>
  </si>
  <si>
    <t>1639008-30-2</t>
  </si>
  <si>
    <t>C24:1 Lactosyl(beta) Ceramide (d18:1/24:1)</t>
  </si>
  <si>
    <t>C54H101NO13</t>
  </si>
  <si>
    <t>InChI=1S/C54H101NO13/c1-3-5-7-9-11-13-15-17-18-19-20-21-22-23-24-26-28-30-32-34-36-38-46(59)55-42(43(58)37-35-33-31-29-27-25-16-14-12-10-8-6-4-2)41-65-53-51(64)49(62)52(45(40-57)67-53)68-54-50(63)48(61)47(60)44(39-56)66-54/h17-18,35,37,42-45,47-54,56-58,60-64H,3-16,19-34,36,38-41H2,1-2H3,(H,55,59)/b18-17-,37-35+/t42-,43+,44+,45+,47-,48?,49?,50?,51?,52+,53+,54-/m0/s1</t>
  </si>
  <si>
    <t>483370-78-1</t>
  </si>
  <si>
    <t>DGTS</t>
  </si>
  <si>
    <t>C42H81NO7</t>
  </si>
  <si>
    <t>InChI=1S/C42H81NO7/c1-6-8-10-12-14-16-18-20-22-24-26-28-30-32-40(44)49-37-38(36-48-35-34-39(42(46)47)43(3,4)5)50-41(45)33-31-29-27-25-23-21-19-17-15-13-11-9-7-2/h38-39H,6-37H2,1-5H3/t38-,39?/m0/s1</t>
  </si>
  <si>
    <t>1607456-57-4</t>
  </si>
  <si>
    <t>N-24:0 (2S-OH) Phytosphingosine</t>
  </si>
  <si>
    <t>C42H85NO5</t>
  </si>
  <si>
    <t>InChI=1S/C42H85NO5/c1-3-5-7-9-11-13-15-17-18-19-20-21-22-23-24-26-28-30-32-34-36-40(46)42(48)43-38(37-44)41(47)39(45)35-33-31-29-27-25-16-14-12-10-8-6-4-2/h38-41,44-47H,3-37H2,1-2H3,(H,43,48)/t38-,39+,40-,41-/m0/s1</t>
  </si>
  <si>
    <t>154801-34-0</t>
  </si>
  <si>
    <t>N-C12-desoxymethylsphinganine</t>
  </si>
  <si>
    <t>C29H59NO2</t>
  </si>
  <si>
    <t>InChI=1S/C29H59NO2/c1-3-5-7-9-11-13-14-15-16-18-19-21-23-25-28(31)27-30-29(32)26-24-22-20-17-12-10-8-6-4-2/h28,31H,3-27H2,1-2H3,(H,30,32)/t28-/m1/s1</t>
  </si>
  <si>
    <t>1246298-41-8</t>
  </si>
  <si>
    <r>
      <t xml:space="preserve">ccs values are close to from skyline, </t>
    </r>
    <r>
      <rPr>
        <sz val="11"/>
        <color rgb="FFFF0000"/>
        <rFont val="Calibri"/>
        <family val="2"/>
        <scheme val="minor"/>
      </rPr>
      <t>Calculated manually</t>
    </r>
  </si>
  <si>
    <t>N-tetradecanoyl-D-homoserine lactone</t>
  </si>
  <si>
    <t>C18H33NO3</t>
  </si>
  <si>
    <t>InChI=1S/C18H33NO3/c1-2-3-4-5-6-7-8-9-10-11-12-13-17(20)19-16-14-15-22-18(16)21/h16H,2-15H2,1H3,(H,19,20)/t16-/m1/s1</t>
  </si>
  <si>
    <t>2260669-89-2</t>
  </si>
  <si>
    <t>match with skyline</t>
  </si>
  <si>
    <t>C2 Ceramide (d17:1/2:0)</t>
  </si>
  <si>
    <t>C19H37NO3</t>
  </si>
  <si>
    <t>InChI=1S/C19H37NO3/c1-3-4-5-6-7-8-9-10-11-12-13-14-15-19(23)18(16-21)20-17(2)22/h14-15,18-19,21,23H,3-13,16H2,1-2H3,(H,20,22)/b15-14+/t18-,19+/m0/s1</t>
  </si>
  <si>
    <t>474943-96-9</t>
  </si>
  <si>
    <t>InChI=1S/C20H40NO8P/c1-6-8-10-12-19(22)26-16-18(29-20(23)13-11-9-7-2)17-28-30(24,25)27-15-14-21(3,4)5/h18H,6-17H2,1-5H3/t18-/m1/s1</t>
  </si>
  <si>
    <t>34506-67-7</t>
  </si>
  <si>
    <t>InChI=1S/C27H46O2/c1-17(2)7-6-8-18(3)23-16-24(29)25-21-10-9-19-15-20(28)11-13-26(19,4)22(21)12-14-27(23,25)5/h17-23,25,28H,6-16H2,1-5H3/t18-,19+,20+,21-,22+,23-,25-,26+,27-/m1/s1</t>
  </si>
  <si>
    <t>55823-04-6</t>
  </si>
  <si>
    <t>InChI=1S/C39H77O8P/c1-3-5-7-9-11-13-15-17-19-21-23-25-27-29-31-33-38(40)45-35-37(36-46-48(42,43)44)47-39(41)34-32-30-28-26-24-22-20-18-16-14-12-10-8-6-4-2/h37H,3-36H2,1-2H3,(H2,42,43,44)/t37-/m1/s1</t>
  </si>
  <si>
    <t>108321-18-2</t>
  </si>
  <si>
    <t>InChI=1S/C44H84NO8P/c1-6-8-10-12-14-16-18-20-22-24-26-28-30-32-34-36-43(46)50-40-42(41-52-54(48,49)51-39-38-45(3,4)5)53-44(47)37-35-33-31-29-27-25-23-21-19-17-15-13-11-9-7-2/h26-29,42H,6-25,30-41H2,1-5H3/b28-26-,29-27-/t42-/m1/s1</t>
  </si>
  <si>
    <t>56391-91-4</t>
  </si>
  <si>
    <t>InChI=1S/C47H84O16P2/c1-3-5-7-9-11-13-15-17-19-20-22-24-26-28-30-32-34-36-41(49)61-39(37-59-40(48)35-33-31-29-27-25-23-21-18-16-14-12-10-8-6-4-2)38-60-65(57,58)63-47-44(52)42(50)46(43(51)45(47)53)62-64(54,55)56/h11,13,17,19,22,24,28,30,39,42-47,50-53H,3-10,12,14-16,18,20-21,23,25-27,29,31-38H2,1-2H3,(H,57,58)(H2,54,55,56)/b13-11-,19-17-,24-22-,30-28-/t39-,42+,43?,44?,45?,46?,47-/m1/s1</t>
  </si>
  <si>
    <t>506-03-6</t>
  </si>
  <si>
    <t>InChI=1S/C30H57NO12/c1-2-3-4-5-6-7-8-9-10-11-12-13-14-15-20(34)19(31)18-40-29-27(39)25(37)28(22(17-33)42-29)43-30-26(38)24(36)23(35)21(16-32)41-30/h14-15,19-30,32-39H,2-13,16-18,31H2,1H3/b15-14+/t19-,20+,21+,22+,23-,24?,25?,26?,27?,28+,29+,30-/m0/s1</t>
  </si>
  <si>
    <t>109785-20-8</t>
  </si>
  <si>
    <t>InChI=1S/C41H81NO2/c1-3-5-7-9-11-13-15-17-18-19-20-21-22-23-24-26-28-30-32-34-36-38-41(44)42-39-40(43)37-35-33-31-29-27-25-16-14-12-10-8-6-4-2/h17-18,40,43H,3-16,19-39H2,1-2H3,(H,42,44)/b18-17+/t40-/m1/s1</t>
  </si>
  <si>
    <t>1246298-61-2</t>
  </si>
  <si>
    <t>InChI=1S/C29H56NO9P/c1-5-6-7-8-9-10-11-12-13-14-15-16-17-20-28(32)36-25-27(39-29(33)21-18-19-23-31)26-38-40(34,35)37-24-22-30(2,3)4/h23,27H,5-22,24-26H2,1-4H3/t27-/m1/s1</t>
  </si>
  <si>
    <t>121324-31-0</t>
  </si>
  <si>
    <t>09:0 Lyso PC</t>
  </si>
  <si>
    <t>C17H36NO7P</t>
  </si>
  <si>
    <t>InChI=1S/C17H36NO7P/c1-5-6-7-8-9-10-11-17(20)23-14-16(19)15-25-26(21,22)24-13-12-18(2,3)4/h16,19H,5-15H2,1-4H3/t16-/m1/s1</t>
  </si>
  <si>
    <t>253678-66-9</t>
  </si>
  <si>
    <t>14:0 Hemi BMP (S,R)</t>
  </si>
  <si>
    <t>C48H96NO11P</t>
  </si>
  <si>
    <t>InChI=1S/C48H93O11P/c1-4-7-10-13-16-19-22-25-28-31-34-37-46(50)55-40-44(49)41-57-60(53,54)58-43-45(59-48(52)39-36-33-30-27-24-21-18-15-12-9-6-3)42-56-47(51)38-35-32-29-26-23-20-17-14-11-8-5-2/h44-45,49H,4-43H2,1-3H3,(H,53,54)/t44-,45+/m0/s1</t>
  </si>
  <si>
    <t>325466-04-4</t>
  </si>
  <si>
    <t>15:0-18:1 PG</t>
  </si>
  <si>
    <t>C39H75O10P</t>
  </si>
  <si>
    <t>InChI=1S/C39H75O10P/c1-3-5-7-9-11-13-15-17-18-19-21-23-25-27-29-31-39(43)49-37(35-48-50(44,45)47-33-36(41)32-40)34-46-38(42)30-28-26-24-22-20-16-14-12-10-8-6-4-2/h17-18,36-37,40-41H,3-16,19-35H2,1-2H3,(H,44,45)/b18-17-/t36-,37+/m0/s1</t>
  </si>
  <si>
    <t>2410279-89-7</t>
  </si>
  <si>
    <t>16:0 azidocaproyl PE</t>
  </si>
  <si>
    <t>C43H83N4O9P</t>
  </si>
  <si>
    <t>InChI=1S/C43H83N4O9P/c1-3-5-7-9-11-13-15-17-19-21-23-25-29-33-42(49)53-38-40(56-43(50)34-30-26-24-22-20-18-16-14-12-10-8-6-4-2)39-55-57(51,52)54-37-36-45-41(48)32-28-27-31-35-46-47-44/h40H,3-39H2,1-2H3,(H,45,48)(H,51,52)/t40-/m1/s1</t>
  </si>
  <si>
    <t>225461-34-8</t>
  </si>
  <si>
    <t>16:0 Lyso PE</t>
  </si>
  <si>
    <t>C21H44NO7P</t>
  </si>
  <si>
    <t>InChI=1S/C21H44NO7P/c1-2-3-4-5-6-7-8-9-10-11-12-13-14-15-21(24)27-18-20(23)19-29-30(25,26)28-17-16-22/h20,23H,2-19,22H2,1H3,(H,25,26)/t20-/m1/s1</t>
  </si>
  <si>
    <t>53862-35-4</t>
  </si>
  <si>
    <t>17:0 PC</t>
  </si>
  <si>
    <t>C42H84NO8P</t>
  </si>
  <si>
    <t>InChI=1S/C42H84NO8P/c1-6-8-10-12-14-16-18-20-22-24-26-28-30-32-34-41(44)48-38-40(39-50-52(46,47)49-37-36-43(3,4)5)51-42(45)35-33-31-29-27-25-23-21-19-17-15-13-11-9-7-2/h40H,6-39H2,1-5H3/t40-/m1/s1</t>
  </si>
  <si>
    <t>70897-27-7</t>
  </si>
  <si>
    <t>20:0 PC</t>
  </si>
  <si>
    <t>C48H96NO8P</t>
  </si>
  <si>
    <t>InChI=1S/C48H96NO8P/c1-6-8-10-12-14-16-18-20-22-24-26-28-30-32-34-36-38-40-47(50)54-44-46(45-56-58(52,53)55-43-42-49(3,4)5)57-48(51)41-39-37-35-33-31-29-27-25-23-21-19-17-15-13-11-9-7-2/h46H,6-45H2,1-5H3/t46-/m1/s1</t>
  </si>
  <si>
    <t>61596-53-0</t>
  </si>
  <si>
    <t>20:4 Lyso PI</t>
  </si>
  <si>
    <t>C29H49O12P</t>
  </si>
  <si>
    <t>InChI=1S/C29H49O12P/c1-2-3-4-5-6-7-8-9-10-11-12-13-14-15-16-17-18-19-23(31)39-20-22(30)21-40-42(37,38)41-29-27(35)25(33)24(32)26(34)28(29)36/h6-7,9-10,12-13,15-16,22,24-30,32-36H,2-5,8,11,14,17-21H2,1H3,(H,37,38)/b7-6-,10-9-,13-12-,16-15-/t22-,24?,25-,26?,27?,28?,29-/m1/s1</t>
  </si>
  <si>
    <t>1246430-04-5</t>
  </si>
  <si>
    <t>3-oxocholic acid</t>
  </si>
  <si>
    <t>InChI=1S/C24H38O5/c1-13(4-7-21(28)29)16-5-6-17-22-18(12-20(27)24(16,17)3)23(2)9-8-15(25)10-14(23)11-19(22)26/h13-14,16-20,22,26-27H,4-12H2,1-3H3,(H,28,29)/t13-,14+,16-,17+,18+,19-,20-,22+,23+,24-/m1/s1</t>
  </si>
  <si>
    <t>2304-89-4</t>
  </si>
  <si>
    <t>7-ketolithocholic acid</t>
  </si>
  <si>
    <t>C24H38O4</t>
  </si>
  <si>
    <t>InChI=1S/C24H38O4/c1-14(4-7-21(27)28)17-5-6-18-22-19(9-11-24(17,18)3)23(2)10-8-16(25)12-15(23)13-20(22)26/h14-19,22,25H,4-13H2,1-3H3,(H,27,28)/t14-,15+,16-,17-,18+,19+,22+,23+,24-/m1/s1</t>
  </si>
  <si>
    <t>4651-67-6</t>
  </si>
  <si>
    <t>Adamantanyl GlcCer</t>
  </si>
  <si>
    <t>C36H63NO8</t>
  </si>
  <si>
    <t>InChI=1S/C36H63NO8/c1-2-3-4-5-6-7-8-9-10-11-12-13-14-15-29(39)28(24-44-35-34(43)33(42)32(41)30(23-38)45-35)37-31(40)22-36-19-25-16-26(20-36)18-27(17-25)21-36/h14-15,25-30,32-35,38-39,41-43H,2-13,16-24H2,1H3,(H,37,40)/b15-14+/t25?,26?,27?,28-,29+,30+,32+,33?,34?,35+,36?/m0/s1</t>
  </si>
  <si>
    <t>1314782-67-6</t>
  </si>
  <si>
    <t>BMP22</t>
  </si>
  <si>
    <t>C22H39O3P</t>
  </si>
  <si>
    <t>InChI=1S/C22H39O3P/c1-2-3-4-5-6-7-8-9-10-11-12-13-14-15-21-16-18-22(19-17-21)20-26(23,24)25/h16-19H,2-15,20H2,1H3,(H2,23,24,25)</t>
  </si>
  <si>
    <t>1306684-90-1</t>
  </si>
  <si>
    <t>C12 Sphingosyl PE (d17:1/12:0)</t>
  </si>
  <si>
    <t>C31H63N2O6P</t>
  </si>
  <si>
    <t>InChI=1S/C31H63N2O6P/c1-3-5-7-9-11-13-14-15-17-18-20-22-24-30(34)29(28-39-40(36,37)38-27-26-32)33-31(35)25-23-21-19-16-12-10-8-6-4-2/h22,24,29-30,34H,3-21,23,25-28,32H2,1-2H3,(H,33,35)(H,36,37)/b24-22+/t29-,30+/m0/s1</t>
  </si>
  <si>
    <t>1246303-21-8</t>
  </si>
  <si>
    <t>C17:0 GB3 (synthetic)</t>
  </si>
  <si>
    <t>C53H99NO18</t>
  </si>
  <si>
    <t>InChI=1S/C53H99NO18/c1-3-5-7-9-11-13-15-17-19-21-23-25-27-29-31-41(59)54-36(37(58)30-28-26-24-22-20-18-16-14-12-10-8-6-4-2)35-67-51-47(65)44(62)49(39(33-56)69-51)72-53-48(66)45(63)50(40(34-57)70-53)71-52-46(64)43(61)42(60)38(32-55)68-52/h28,30,36-40,42-53,55-58,60-66H,3-27,29,31-35H2,1-2H3,(H,54,59)/b30-28+/t36-,37+,38?,39?,40?,42-,43?,44?,45?,46-,47-,48-,49+,50-,51+,52+,53-/m0/s1</t>
  </si>
  <si>
    <t>536745-81-0</t>
  </si>
  <si>
    <t>C8 Ceramide (d17:1/8:0)</t>
  </si>
  <si>
    <t>C25H49NO3</t>
  </si>
  <si>
    <t>InChI=1S/C25H49NO3/c1-3-5-7-9-10-11-12-13-14-15-17-18-20-24(28)23(22-27)26-25(29)21-19-16-8-6-4-2/h18,20,23-24,27-28H,3-17,19,21-22H2,1-2H3,(H,26,29)/b20-18+/t23-,24+/m0/s1</t>
  </si>
  <si>
    <t>474943-98-1</t>
  </si>
  <si>
    <t>Hydrogenated MGDG</t>
  </si>
  <si>
    <t>C43H82O10</t>
  </si>
  <si>
    <t>InChI=1S/C43H82O10/c1-3-5-7-9-11-13-15-17-18-20-21-23-25-27-29-31-38(45)50-34-36(35-51-43-42(49)41(48)40(47)37(33-44)53-43)52-39(46)32-30-28-26-24-22-19-16-14-12-10-8-6-4-2/h36-37,40-44,47-49H,3-35H2,1-2H3/t36-,37-,40+,41?,42?,43-/m1/s1</t>
  </si>
  <si>
    <t>51424-47-6</t>
  </si>
  <si>
    <t>MGDG</t>
  </si>
  <si>
    <t>C45H74O10</t>
  </si>
  <si>
    <t>InChI=1S/C45H74O10/c1-3-5-7-9-11-13-15-17-19-21-23-25-27-29-31-33-40(47)52-36-38(37-53-45-44(51)43(50)42(49)39(35-46)55-45)54-41(48)34-32-30-28-26-24-22-20-18-16-14-12-10-8-6-4-2/h5-8,11-14,17-20,38-39,42-46,49-51H,3-4,9-10,15-16,21-37H2,1-2H3/b7-5-,8-6-,13-11-,14-12-,19-17-,20-18-/t38-,39-,42+,43?,44?,45-/m1/s1</t>
  </si>
  <si>
    <t>1932659-76-1</t>
  </si>
  <si>
    <t>Palmitic acid (15-yne)</t>
  </si>
  <si>
    <t>C16H28O2</t>
  </si>
  <si>
    <t>99208-90-9</t>
  </si>
  <si>
    <t>18:0 PA</t>
  </si>
  <si>
    <t>C39H77O8P</t>
  </si>
  <si>
    <t>18:1 (delta6-Cis) PC</t>
  </si>
  <si>
    <t>C44H84NO8P</t>
  </si>
  <si>
    <t>1-C16 Ether MG</t>
  </si>
  <si>
    <t>C19H40O3</t>
  </si>
  <si>
    <t>Lactosyl(beta) Sphingosine (d18:1)</t>
  </si>
  <si>
    <t>C30H57NO12</t>
  </si>
  <si>
    <t>N-C24:1-desoxymethylsphinganine</t>
  </si>
  <si>
    <t>C41H81NO2</t>
  </si>
  <si>
    <t>POVPC</t>
  </si>
  <si>
    <t>C29H56NO9P</t>
  </si>
  <si>
    <t>06:0 PC (DHPC)</t>
  </si>
  <si>
    <t>C20H40NO8P</t>
  </si>
  <si>
    <t>15-ketocholestane</t>
  </si>
  <si>
    <t>13:0 Diether PC</t>
  </si>
  <si>
    <t>C34H72NO6P</t>
  </si>
  <si>
    <t>InChI=1S/C34H72NO6P/c1-6-8-10-12-14-16-18-20-22-24-26-29-38-32-34(33-41-42(36,37)40-31-28-35(3,4)5)39-30-27-25-23-21-19-17-15-13-11-9-7-2/h34H,6-33H2,1-5H3/t34-/m1/s1</t>
  </si>
  <si>
    <t>328250-31-3</t>
  </si>
  <si>
    <t>18:0(2R-OH) Ceramide</t>
  </si>
  <si>
    <t>C36H71NO4</t>
  </si>
  <si>
    <t>InChI=1S/C36H71NO4/c1-3-5-7-9-11-13-15-17-19-21-23-25-27-29-31-35(40)36(41)37-33(32-38)34(39)30-28-26-24-22-20-18-16-14-12-10-8-6-4-2/h28,30,33-35,38-40H,3-27,29,31-32H2,1-2H3,(H,37,41)/b30-28+/t33-,34+,35+/m0/s1</t>
  </si>
  <si>
    <t>34249-40-6</t>
  </si>
  <si>
    <t>18:2 Lyso PA</t>
  </si>
  <si>
    <t>C21H39O7P</t>
  </si>
  <si>
    <t>InChI=1S/C21H39O7P/c1-2-3-4-5-6-7-8-9-10-11-12-13-14-15-16-17-21(23)27-18-20(22)19-28-29(24,25)26/h6-7,9-10,20,22H,2-5,8,11-19H2,1H3,(H2,24,25,26)/b7-6-,10-9-/t20-/m1/s1</t>
  </si>
  <si>
    <t>65528-85-0</t>
  </si>
  <si>
    <t>10:0 PS</t>
  </si>
  <si>
    <t>C26H50NO10P</t>
  </si>
  <si>
    <t>InChI=1S/C26H50NO10P/c1-3-5-7-9-11-13-15-17-24(28)34-19-22(20-35-38(32,33)36-21-23(27)26(30)31)37-25(29)18-16-14-12-10-8-6-4-2/h22-23H,3-21,27H2,1-2H3,(H,30,31)(H,32,33)/t22-,23+/m1/s1</t>
  </si>
  <si>
    <t>321863-22-3</t>
  </si>
  <si>
    <t>12-PAHSA (C13 labeled)</t>
  </si>
  <si>
    <t>C1813C16H66O4</t>
  </si>
  <si>
    <t>InChI=1S/C34H66O4/c1-3-5-7-9-10-11-12-13-14-15-20-23-27-31-34(37)38-32(28-24-8-6-4-2)29-25-21-18-16-17-19-22-26-30-33(35)36/h32H,3-31H2,1-2H3,(H,35,36)/i1+1,3+1,5+1,7+1,9+1,10+1,11+1,12+1,13+1,14+1,15+1,20+1,23+1,27+1,31+1,34+1</t>
  </si>
  <si>
    <t>2342575-05-5</t>
  </si>
  <si>
    <t>14:0 BMP (S,R)</t>
  </si>
  <si>
    <t>C34H67O10P</t>
  </si>
  <si>
    <t>InChI=1S/C34H67O10P/c1-3-5-7-9-11-13-15-17-19-21-23-25-33(37)41-27-31(35)29-43-45(39,40)44-30-32(36)28-42-34(38)26-24-22-20-18-16-14-12-10-8-6-4-2/h31-32,35-36H,3-30H2,1-2H3,(H,39,40)/t31-,32+</t>
  </si>
  <si>
    <t>325466-03-3</t>
  </si>
  <si>
    <t>14:0 PE</t>
  </si>
  <si>
    <t>C33H66NO8P</t>
  </si>
  <si>
    <t>InChI=1S/C33H66NO8P/c1-3-5-7-9-11-13-15-17-19-21-23-25-32(35)39-29-31(30-41-43(37,38)40-28-27-34)42-33(36)26-24-22-20-18-16-14-12-10-8-6-4-2/h31H,3-30,34H2,1-2H3,(H,37,38)/t31-/m1/s1</t>
  </si>
  <si>
    <t>998-07-2</t>
  </si>
  <si>
    <t>calaculated manually, CCS-Mna+ (268.2) removed due to too far off from compendium CCS-MNa+ (263.3)</t>
  </si>
  <si>
    <t>16:0 Phosphatidylpropanol</t>
  </si>
  <si>
    <t>C38H75O8P</t>
  </si>
  <si>
    <t>InChI=1S/C38H75O8P/c1-4-7-9-11-13-15-17-19-21-23-25-27-29-31-37(39)43-34-36(35-45-47(41,42)44-33-6-3)46-38(40)32-30-28-26-24-22-20-18-16-14-12-10-8-5-2/h36H,4-35H2,1-3H3,(H,41,42)/t36-/m1/s1</t>
  </si>
  <si>
    <t>92609-91-1</t>
  </si>
  <si>
    <t>18:1 Hemi BMP (S,R)</t>
  </si>
  <si>
    <t>C60H111O11P</t>
  </si>
  <si>
    <t>InChI=1S/C60H111O11P/c1-4-7-10-13-16-19-22-25-28-31-34-37-40-43-46-49-58(62)67-52-56(61)53-69-72(65,66)70-55-57(71-60(64)51-48-45-42-39-36-33-30-27-24-21-18-15-12-9-6-3)54-68-59(63)50-47-44-41-38-35-32-29-26-23-20-17-14-11-8-5-2/h25-30,56-57,61H,4-24,31-55H2,1-3H3,(H,65,66)/b28-25-,29-26-,30-27-/t56-,57+/m0/s1</t>
  </si>
  <si>
    <t>474943-36-7</t>
  </si>
  <si>
    <t>18:1 Succinyl PE</t>
  </si>
  <si>
    <t>C45H82NO11P</t>
  </si>
  <si>
    <t>InChI=1S/C45H82NO11P/c1-3-5-7-9-11-13-15-17-19-21-23-25-27-29-31-33-44(50)54-39-41(40-56-58(52,53)55-38-37-46-42(47)35-36-43(48)49)57-45(51)34-32-30-28-26-24-22-20-18-16-14-12-10-8-6-4-2/h17-20,41H,3-16,21-40H2,1-2H3,(H,46,47)(H,48,49)(H,52,53)/b19-17-,20-18-/t41-/m1/s1</t>
  </si>
  <si>
    <t>111613-33-3</t>
  </si>
  <si>
    <t>18:1-16:0 PC</t>
  </si>
  <si>
    <t>59491-62-2</t>
  </si>
  <si>
    <t>24:0 PC</t>
  </si>
  <si>
    <t>C56H112NO8P</t>
  </si>
  <si>
    <t>InChI=1S/C56H112NO8P/c1-6-8-10-12-14-16-18-20-22-24-26-28-30-32-34-36-38-40-42-44-46-48-55(58)62-52-54(53-64-66(60,61)63-51-50-57(3,4)5)65-56(59)49-47-45-43-41-39-37-35-33-31-29-27-25-23-21-19-17-15-13-11-9-7-2/h54H,6-53H2,1-5H3/t54-/m1/s1</t>
  </si>
  <si>
    <t>91742-11-9</t>
  </si>
  <si>
    <t>4ME 16:0 PG</t>
  </si>
  <si>
    <t>C46H91O10P</t>
  </si>
  <si>
    <t>InChI=1S/C46H91O10P/c1-35(2)17-11-19-37(5)21-13-23-39(7)25-15-27-41(9)29-45(49)53-33-44(34-55-57(51,52)54-32-43(48)31-47)56-46(50)30-42(10)28-16-26-40(8)24-14-22-38(6)20-12-18-36(3)4/h35-44,47-48H,11-34H2,1-10H3,(H,51,52)/t37?,38?,39?,40?,41?,42?,43?,44-/m1/s1</t>
  </si>
  <si>
    <t>474967-73-2</t>
  </si>
  <si>
    <t>C18(2R-OH) Galactosyl(beta) Ceramide</t>
  </si>
  <si>
    <t>C42H81NO9</t>
  </si>
  <si>
    <t>InChI=1S/C42H81NO9/c1-3-5-7-9-11-13-15-17-19-21-23-25-27-29-31-36(46)41(50)43-34(33-51-42-40(49)39(48)38(47)37(32-44)52-42)35(45)30-28-26-24-22-20-18-16-14-12-10-8-6-4-2/h28,30,34-40,42,44-49H,3-27,29,31-33H2,1-2H3,(H,43,50)/b30-28+/t34-,35+,36+,37+,38-,39-,40+,42+/m0/s1</t>
  </si>
  <si>
    <t>35823-62-2</t>
  </si>
  <si>
    <t>Glycoursodeoxycholic acid</t>
  </si>
  <si>
    <t>C26H43NO5</t>
  </si>
  <si>
    <t>InChI=1S/C26H43NO5/c1-15(4-7-22(30)27-14-23(31)32)18-5-6-19-24-20(9-11-26(18,19)3)25(2)10-8-17(28)12-16(25)13-21(24)29/h15-21,24,28-29H,4-14H2,1-3H3,(H,27,30)(H,31,32)/t15-,16+,17-,18-,19+,20+,21+,24+,25+,26-/m1/s1</t>
  </si>
  <si>
    <t>64480-66-6</t>
  </si>
  <si>
    <t>Hydrogenated DGDG</t>
  </si>
  <si>
    <t>C51H96O15</t>
  </si>
  <si>
    <t>InChI=1S/C51H96O15/c1-3-5-7-9-11-13-15-17-19-21-23-25-27-29-31-33-42(53)61-36-39(64-43(54)34-32-30-28-26-24-22-20-18-16-14-12-10-8-6-4-2)37-62-50-49(60)47(58)45(56)41(66-50)38-63-51-48(59)46(57)44(55)40(35-52)65-51/h39-41,44-52,55-60H,3-38H2,1-2H3/t39-,40-,41-,44+,45+,46?,47?,48?,49?,50-,51?/m1/s1</t>
  </si>
  <si>
    <t>960204-99-3</t>
  </si>
  <si>
    <t>Isolithocholic acid</t>
  </si>
  <si>
    <t>C24H40O3</t>
  </si>
  <si>
    <t>InChI=1S/C24H40O3/c1-15(4-9-22(26)27)19-7-8-20-18-6-5-16-14-17(25)10-12-23(16,2)21(18)11-13-24(19,20)3/h15-21,25H,4-14H2,1-3H3,(H,26,27)/t15-,16-,17+,18+,19-,20+,21+,23+,24-/m1/s1</t>
  </si>
  <si>
    <t>1534-35-6</t>
  </si>
  <si>
    <t>PChcPC</t>
  </si>
  <si>
    <t>C52H94NO9P</t>
  </si>
  <si>
    <t>InChI=1S/C52H94NO9P/c1-10-11-12-13-14-15-16-17-18-19-20-21-22-26-49(54)58-38-44(39-60-63(56,57)59-36-35-53(7,8)9)62-50(55)61-43-31-33-51(5)42(37-43)27-28-45-47-30-29-46(41(4)25-23-24-40(2)3)52(47,6)34-32-48(45)51/h27,40-41,43-48H,10-26,28-39H2,1-9H3/t41-,43?,44+,45?,46-,47?,48?,51+,52-/m0/s1</t>
  </si>
  <si>
    <t>1085528-78-4</t>
  </si>
  <si>
    <t>Sphingosine (d16:1)</t>
  </si>
  <si>
    <t>C16H33NO2</t>
  </si>
  <si>
    <t>InChI=1S/C16H33NO2/c1-2-3-4-5-6-7-8-9-10-11-12-13-16(19)15(17)14-18/h12-13,15-16,18-19H,2-11,14,17H2,1H3/b13-12+/t15-,16+/m0/s1</t>
  </si>
  <si>
    <t>6982-09-8</t>
  </si>
  <si>
    <t>08:0 PC</t>
  </si>
  <si>
    <t>C24H48NO8P</t>
  </si>
  <si>
    <t>19191-91-4</t>
  </si>
  <si>
    <t>13:0 PC</t>
  </si>
  <si>
    <t>C34H68NO8P</t>
  </si>
  <si>
    <t>71242-28-9</t>
  </si>
  <si>
    <t>14:0 SM (d18:1/14:0)</t>
  </si>
  <si>
    <t>C37H75N2O6P</t>
  </si>
  <si>
    <t>121999-55-1</t>
  </si>
  <si>
    <t>16:0 3-deoxy-C1P</t>
  </si>
  <si>
    <t>C34H68NO5P</t>
  </si>
  <si>
    <t>InChI=1S/C27H44O/c1-18(2)7-6-8-19(3)23-11-12-24-22-10-9-20-17-21(28)13-15-26(20,4)25(22)14-16-27(23,24)5/h12,18-21,23,28H,6-11,13-17H2,1-5H3/t19?,20?,21-,23?,26-,27+/m0/s1</t>
  </si>
  <si>
    <t>2260670-09-3</t>
  </si>
  <si>
    <t>16:0 Diether PC</t>
  </si>
  <si>
    <t>C40H84NO6P</t>
  </si>
  <si>
    <t>InChI=1S/C37H68N7O16P3S/c1-4-5-6-7-8-9-10-11-12-13-14-15-16-17-21-64-22-20-39-28(45)18-19-40-35(48)32(47)37(2,3)24-57-63(54,55)60-62(52,53)56-23-27-31(59-61(49,50)51)30(46)36(58-27)44-26-43-29-33(38)41-25-42-34(29)44/h25-27,30-32,36,46-47H,4-24H2,1-3H3,(H,39,45)(H,40,48)(H,52,53)(H,54,55)(H2,38,41,42)(H2,49,50,51)/t27-,30?,31+,32+,36-/m1/s1</t>
  </si>
  <si>
    <t>36314-47-3</t>
  </si>
  <si>
    <t>16:0(2R-OH) Ceramide</t>
  </si>
  <si>
    <t>C34H67NO4</t>
  </si>
  <si>
    <t>34839-02-6</t>
  </si>
  <si>
    <t>16:0-14:0 PC</t>
  </si>
  <si>
    <t>69441-09-4</t>
  </si>
  <si>
    <t>16:0-18:1 Phosphatidylethanol-IsoPure</t>
  </si>
  <si>
    <t>C39H75O8P</t>
  </si>
  <si>
    <t>322647-55-2(Na)</t>
  </si>
  <si>
    <t>18:1 Cyclic LPA</t>
  </si>
  <si>
    <t>C21H39O6P</t>
  </si>
  <si>
    <t>InChI=1S/C39H68N7O17P3S/c1-4-5-6-7-8-9-10-11-12-13-14-15-16-17-18-19-30(48)67-23-22-41-29(47)20-21-42-37(51)34(50)39(2,3)25-60-66(57,58)63-65(55,56)59-24-28-33(62-64(52,53)54)32(49)38(61-28)46-27-45-31-35(40)43-26-44-36(31)46/h9-10,26-28,32-34,38,49-50H,4-8,11-25H2,1-3H3,(H,41,47)(H,42,51)(H,55,56)(H,57,58)(H2,40,43,44)(H2,52,53,54)/b10-9-/t28-,32?,33+,34+,38-/m1/s1</t>
  </si>
  <si>
    <t>799268-72-7</t>
  </si>
  <si>
    <t>3b-hydroxy-5-cholestenoic acid</t>
  </si>
  <si>
    <t>C27H44O3</t>
  </si>
  <si>
    <t>56845-87-5</t>
  </si>
  <si>
    <t>Alloisolithocholic acid</t>
  </si>
  <si>
    <t>2276-93-9</t>
  </si>
  <si>
    <t>C10 Ceramide (d18:1/10:0)</t>
  </si>
  <si>
    <t>C28H55NO3</t>
  </si>
  <si>
    <t>111122-57-7</t>
  </si>
  <si>
    <t>C6(6-azido) GluCer</t>
  </si>
  <si>
    <t>C30H56N4O8</t>
  </si>
  <si>
    <t>2260670-21-9</t>
  </si>
  <si>
    <t>Lyso SM (dihydro) (d18:0)</t>
  </si>
  <si>
    <t>C23H51N2O5P</t>
  </si>
  <si>
    <t>21658-11-7</t>
  </si>
  <si>
    <t>N-C24:1-desoxymethylsphingosine</t>
  </si>
  <si>
    <t>C41H79NO2</t>
  </si>
  <si>
    <t>1246298-59-8</t>
  </si>
  <si>
    <t>Sphingosine (d22:1)</t>
  </si>
  <si>
    <t>C22H45NO2</t>
  </si>
  <si>
    <t>134053-67-1</t>
  </si>
  <si>
    <t>11:0 PC</t>
  </si>
  <si>
    <t>C30H60NO8P</t>
  </si>
  <si>
    <t>InChI=1S/C30H60NO8P/c1-6-8-10-12-14-16-18-20-22-29(32)36-26-28(27-38-40(34,35)37-25-24-31(3,4)5)39-30(33)23-21-19-17-15-13-11-9-7-2/h28H,6-27H2,1-5H3/t28-/m1/s1</t>
  </si>
  <si>
    <t>27869-47-2</t>
  </si>
  <si>
    <t>15:0-18:1 DG</t>
  </si>
  <si>
    <t>C36H68O5</t>
  </si>
  <si>
    <t>InChI=1S/C36H68O5/c1-3-5-7-9-11-13-15-17-18-19-21-23-25-27-29-31-36(39)41-34(32-37)33-40-35(38)30-28-26-24-22-20-16-14-12-10-8-6-4-2/h17-18,34,37H,3-16,19-33H2,1-2H3/b18-17-/t34-/m0/s1</t>
  </si>
  <si>
    <t>67889-40-1</t>
  </si>
  <si>
    <t>16:0-succinoyl PC</t>
  </si>
  <si>
    <t>C28H54NO10P</t>
  </si>
  <si>
    <t>InChI=1S/C28H54NO10P/c1-5-6-7-8-9-10-11-12-13-14-15-16-17-18-27(32)36-23-25(39-28(33)20-19-26(30)31)24-38-40(34,35)37-22-21-29(2,3)4/h25H,5-24H2,1-4H3,(H-,30,31,34,35)/t25-/m1/s1</t>
  </si>
  <si>
    <t>89947-80-8</t>
  </si>
  <si>
    <t>18:1 Monomethyl PE</t>
  </si>
  <si>
    <t>InChI=1S/C42H80NO8P/c1-4-6-8-10-12-14-16-18-20-22-24-26-28-30-32-34-41(44)48-38-40(39-50-52(46,47)49-37-36-43-3)51-42(45)35-33-31-29-27-25-23-21-19-17-15-13-11-9-7-5-2/h18-21,40,43H,4-17,22-39H2,1-3H3,(H,46,47)/b20-18-,21-19-/t40-/m1/s1</t>
  </si>
  <si>
    <t>96687-23-9</t>
  </si>
  <si>
    <t>18:1 PDP PE</t>
  </si>
  <si>
    <t>C49H85N2O9PS2</t>
  </si>
  <si>
    <t>InChI=1S/C49H85N2O9PS2/c1-3-5-7-9-11-13-15-17-19-21-23-25-27-29-31-36-48(53)57-43-45(60-49(54)37-32-30-28-26-24-22-20-18-16-14-12-10-8-6-4-2)44-59-61(55,56)58-41-40-50-46(52)38-42-62-63-47-35-33-34-39-51-47/h17-20,33-35,39,45H,3-16,21-32,36-38,40-44H2,1-2H3,(H,50,52)(H,55,56)/b19-17-,20-18-/t45-/m1/s1</t>
  </si>
  <si>
    <t>474944-13-3</t>
  </si>
  <si>
    <t>1-desoxymethylsphinganine</t>
  </si>
  <si>
    <t>C17H37NO</t>
  </si>
  <si>
    <t>InChI=1S/C17H37NO/c1-2-3-4-5-6-7-8-9-10-11-12-13-14-15-17(19)16-18/h17,19H,2-16,18H2,1H3/t17-/m1/s1</t>
  </si>
  <si>
    <t>1219484-98-6</t>
  </si>
  <si>
    <t>7a-hydroxycholestenone</t>
  </si>
  <si>
    <t>C27H44O2</t>
  </si>
  <si>
    <t>InChI=1S/C27H44O2/c1-17(2)7-6-8-18(3)21-9-10-22-25-23(12-14-27(21,22)5)26(4)13-11-20(28)15-19(26)16-24(25)29/h15,17-18,21-25,29H,6-14,16H2,1-5H3/t18-,21-,22+,23+,24-,25+,26+,27-/m1/s1</t>
  </si>
  <si>
    <t>3862-25-7</t>
  </si>
  <si>
    <t>beta-Muricholic acid</t>
  </si>
  <si>
    <t>InChI=1S/C24H40O5/c1-13(4-7-19(26)27)15-5-6-16-20-17(9-11-23(15,16)2)24(3)10-8-14(25)12-18(24)21(28)22(20)29/h13-18,20-22,25,28-29H,4-12H2,1-3H3,(H,26,27)/t13-,14-,15-,16+,17+,18+,20+,21+,22-,23-,24-/m1/s1</t>
  </si>
  <si>
    <t>2393-59-1</t>
  </si>
  <si>
    <t>C16 Dihydroceramide-1-Phosphate (d18:0/16:0)</t>
  </si>
  <si>
    <t>C34H70NO6P</t>
  </si>
  <si>
    <t>InChI=1S/C34H70NO6P/c1-3-5-7-9-11-13-15-17-19-21-23-25-27-29-33(36)32(31-41-42(38,39)40)35-34(37)30-28-26-24-22-20-18-16-14-12-10-8-6-4-2/h32-33,36H,3-31H2,1-2H3,(H,35,37)(H2,38,39,40)/t32-,33+/m0/s1</t>
  </si>
  <si>
    <t>1246303-17-2</t>
  </si>
  <si>
    <t>C18 Dihydroceramide (d18:0/18:0)</t>
  </si>
  <si>
    <t>C36H73NO3</t>
  </si>
  <si>
    <t>InChI=1S/C36H73NO3/c1-3-5-7-9-11-13-15-17-18-20-22-24-26-28-30-32-36(40)37-34(33-38)35(39)31-29-27-25-23-21-19-16-14-12-10-8-6-4-2/h34-35,38-39H,3-33H2,1-2H3,(H,37,40)/t34-,35+/m0/s1</t>
  </si>
  <si>
    <t>2304-80-5</t>
  </si>
  <si>
    <t>C18 Galactosyl(b) Ceramide (d18:1/18:0)</t>
  </si>
  <si>
    <t>C42H81NO8</t>
  </si>
  <si>
    <t>InChI=1S/C42H81NO8/c1-3-5-7-9-11-13-15-17-18-20-22-24-26-28-30-32-38(46)43-35(34-50-42-41(49)40(48)39(47)37(33-44)51-42)36(45)31-29-27-25-23-21-19-16-14-12-10-8-6-4-2/h29,31,35-37,39-42,44-45,47-49H,3-28,30,32-34H2,1-2H3,(H,43,46)/b31-29+/t35-,36+,37+,39-,40?,41?,42+/m0/s1</t>
  </si>
  <si>
    <t>36271-49-5</t>
  </si>
  <si>
    <t>C18:1(delta9-cis) Carnitine</t>
  </si>
  <si>
    <t>C25H47NO4</t>
  </si>
  <si>
    <t>InChI=1S/C25H47NO4/c1-5-6-7-8-9-10-11-12-13-14-15-16-17-18-19-20-25(29)30-23(21-24(27)28)22-26(2,3)4/h12-13,23H,5-11,14-22H2,1-4H3/b13-12-/t23-/m1/s1</t>
  </si>
  <si>
    <t>13962-05-5</t>
  </si>
  <si>
    <t>C24 Mono-Sulfo Galactosyl(b) Ceramide (d18:1/24:0)</t>
  </si>
  <si>
    <t>C48H96N2O11S</t>
  </si>
  <si>
    <t>InChI=1S/C48H93NO11S/c1-3-5-7-9-11-13-15-17-18-19-20-21-22-23-24-26-28-30-32-34-36-38-44(52)49-41(42(51)37-35-33-31-29-27-25-16-14-12-10-8-6-4-2)40-58-48-46(54)47(60-61(55,56)57)45(53)43(39-50)59-48/h35,37,41-43,45-48,50-51,53-54H,3-34,36,38-40H2,1-2H3,(H,49,52)(H,55,56,57)/b37-35+/t41-,42+,43+,45-,46+,47-,48+/m0/s1</t>
  </si>
  <si>
    <t>1246304-32-4</t>
  </si>
  <si>
    <t>Glucosyl(b) Sphingosine (d18:1)</t>
  </si>
  <si>
    <t>C24H47NO7</t>
  </si>
  <si>
    <t>InChI=1S/C24H47NO7/c1-2-3-4-5-6-7-8-9-10-11-12-13-14-15-19(27)18(25)17-31-24-23(30)22(29)21(28)20(16-26)32-24/h14-15,18-24,26-30H,2-13,16-17,25H2,1H3/b15-14+/t18-,19+,20+,21+,22-,23+,24+/m0/s1</t>
  </si>
  <si>
    <t>52050-17-6</t>
  </si>
  <si>
    <t>OChemsPC</t>
  </si>
  <si>
    <t>C57H100NO10P</t>
  </si>
  <si>
    <t>InChI=1S/C57H100NO10P/c1-10-11-12-13-14-15-16-17-18-19-20-21-22-23-24-28-53(59)64-42-48(43-66-69(62,63)65-40-39-58(7,8)9)68-55(61)34-33-54(60)67-47-35-37-56(5)46(41-47)29-30-49-51-32-31-50(45(4)27-25-26-44(2)3)57(51,6)38-36-52(49)56/h17-18,29,44-45,47-52H,10-16,19-28,30-43H2,1-9H3/b18-17-/t45-,47?,48+,49?,50-,51?,52?,56+,57-/m0/s1</t>
  </si>
  <si>
    <t>155401-41-5</t>
  </si>
  <si>
    <t>12:0 Dihydro SM (d18:0/12:0)</t>
  </si>
  <si>
    <t>C35H73N2O6P</t>
  </si>
  <si>
    <t>InChI=1S/C35H73N2O6P/c1-6-8-10-12-14-16-17-18-19-21-22-24-26-28-34(38)33(32-43-44(40,41)42-31-30-37(3,4)5)36-35(39)29-27-25-23-20-15-13-11-9-7-2/h33-34,38H,6-32H2,1-5H3,(H-,36,39,40,41)/t33-,34+/m0/s1</t>
  </si>
  <si>
    <t>474923-31-4</t>
  </si>
  <si>
    <t>15:0 Lyso PC</t>
  </si>
  <si>
    <t>C23H48NO7P</t>
  </si>
  <si>
    <t>InChI=1S/C23H48NO7P/c1-5-6-7-8-9-10-11-12-13-14-15-16-17-23(26)29-20-22(25)21-31-32(27,28)30-19-18-24(2,3)4/h22,25H,5-21H2,1-4H3/t22-/m1/s1</t>
  </si>
  <si>
    <t>108273-89-8</t>
  </si>
  <si>
    <t>16:0-(12-PAHSA) PC</t>
  </si>
  <si>
    <t>C58H114NO10P</t>
  </si>
  <si>
    <t>InChI=1S/C58H114NO10P/c1-7-10-13-16-18-20-22-24-26-28-33-37-42-47-56(60)65-52-55(53-67-70(63,64)66-51-50-59(4,5)6)69-58(62)49-44-39-35-31-30-32-36-41-46-54(45-40-15-12-9-3)68-57(61)48-43-38-34-29-27-25-23-21-19-17-14-11-8-2/h54-55H,7-53H2,1-6H3/t54?,55-/m1/s1</t>
  </si>
  <si>
    <t>2389048-53-5</t>
  </si>
  <si>
    <t>16:0-18:0 PC</t>
  </si>
  <si>
    <t>InChI=1S/C42H84NO8P/c1-6-8-10-12-14-16-18-20-21-23-25-27-29-31-33-35-42(45)51-40(39-50-52(46,47)49-37-36-43(3,4)5)38-48-41(44)34-32-30-28-26-24-22-19-17-15-13-11-9-7-2/h40H,6-39H2,1-5H3/t40-/m1/s1</t>
  </si>
  <si>
    <t>59403-51-9</t>
  </si>
  <si>
    <t>17:1 Lyso PS</t>
  </si>
  <si>
    <t>C23H44NO9P</t>
  </si>
  <si>
    <t>InChI=1S/C23H44NO9P/c1-2-3-4-5-6-7-8-9-10-11-12-13-14-15-16-22(26)31-17-20(25)18-32-34(29,30)33-19-21(24)23(27)28/h7-8,20-21,25H,2-6,9-19,24H2,1H3,(H,27,28)(H,29,30)/b8-7-/t20-,21+/m1/s1</t>
  </si>
  <si>
    <t>1246298-15-6</t>
  </si>
  <si>
    <t>18:0(2S-OH) Sulfo GalCer</t>
  </si>
  <si>
    <t>C42H81NO12S</t>
  </si>
  <si>
    <t>InChI=1S/C42H81NO12S/c1-3-5-7-9-11-13-15-17-19-21-23-25-27-29-31-36(46)41(49)43-34(35(45)30-28-26-24-22-20-18-16-14-12-10-8-6-4-2)33-53-42-39(48)40(55-56(50,51)52)38(47)37(32-44)54-42/h28,30,34-40,42,44-48H,3-27,29,31-33H2,1-2H3,(H,43,49)(H,50,51,52)/b30-28+/t34-,35+,36-,37+,38-,39?,40?,42+/m0/s1</t>
  </si>
  <si>
    <t>2260670-28-6</t>
  </si>
  <si>
    <t>18:1 Diether PC</t>
  </si>
  <si>
    <t>C44H88NO6P</t>
  </si>
  <si>
    <t>InChI=1S/C44H88NO6P/c1-6-8-10-12-14-16-18-20-22-24-26-28-30-32-34-36-39-48-42-44(43-51-52(46,47)50-41-38-45(3,4)5)49-40-37-35-33-31-29-27-25-23-21-19-17-15-13-11-9-7-2/h20-23,44H,6-19,24-43H2,1-5H3/b22-20-,23-21-/t44-/m1/s1</t>
  </si>
  <si>
    <t>105370-99-8</t>
  </si>
  <si>
    <t>20:0(2R-OH) Ceramide</t>
  </si>
  <si>
    <t>C38H75NO4</t>
  </si>
  <si>
    <t>InChI=1S/C38H75NO4/c1-3-5-7-9-11-13-15-17-18-19-21-23-25-27-29-31-33-37(42)38(43)39-35(34-40)36(41)32-30-28-26-24-22-20-16-14-12-10-8-6-4-2/h30,32,35-37,40-42H,3-29,31,33-34H2,1-2H3,(H,39,43)/b32-30+/t35-,36+,37+/m0/s1</t>
  </si>
  <si>
    <t>943147-54-4</t>
  </si>
  <si>
    <t>2-16:0 Lyso PC</t>
  </si>
  <si>
    <t>C24H50NO7P</t>
  </si>
  <si>
    <t>InChI=1S/C24H50NO7P/c1-5-6-7-8-9-10-11-12-13-14-15-16-17-18-24(27)32-23(21-26)22-31-33(28,29)30-20-19-25(2,3)4/h23,26H,5-22H2,1-4H3/t23-/m1/s1</t>
  </si>
  <si>
    <t>66757-27-5</t>
  </si>
  <si>
    <t>3b,7b-dihydroxy-5-cholestenoic acid</t>
  </si>
  <si>
    <t>C27H44O4</t>
  </si>
  <si>
    <t>InChI=1S/C27H44O4/c1-16(6-5-7-17(2)25(30)31)20-8-9-21-24-22(11-13-27(20,21)4)26(3)12-10-19(28)14-18(26)15-23(24)29/h15-17,19-24,28-29H,5-14H2,1-4H3,(H,30,31)/t16-,17?,19+,20-,21+,22+,23+,24+,26+,27-/m1/s1</t>
  </si>
  <si>
    <t>1246298-66-7</t>
  </si>
  <si>
    <t>4E,8Z-Sphingadiene</t>
  </si>
  <si>
    <t>C18H35NO2</t>
  </si>
  <si>
    <t>InChI=1S/C18H35NO2/c1-2-3-4-5-6-7-8-9-10-11-12-13-14-15-18(21)17(19)16-20/h10-11,14-15,17-18,20-21H,2-9,12-13,16,19H2,1H3/b11-10-,15-14+/t17-,18+/m0/s1</t>
  </si>
  <si>
    <t>41679-33-8</t>
  </si>
  <si>
    <t>6-keto-5a-hydroxycholesterol</t>
  </si>
  <si>
    <t>InChI=1S/C27H46O3/c1-17(2)7-6-8-18(3)21-9-10-22-20-15-24(29)27(30)16-19(28)11-14-26(27,5)23(20)12-13-25(21,22)4/h17-23,28,30H,6-16H2,1-5H3/t18-,19+,20?,21-,22?,23?,25-,26-,27+/m1/s1</t>
  </si>
  <si>
    <t>13027-33-3</t>
  </si>
  <si>
    <t>ACe-1</t>
  </si>
  <si>
    <t>C38H59N3O3</t>
  </si>
  <si>
    <t>InChI=1S/C38H59N3O3/c1-3-5-7-8-9-10-11-12-13-14-15-16-17-21-37(43)36(31-42)39-38(44)22-18-20-33-25-29-35(30-26-33)41-40-34-27-23-32(24-28-34)19-6-4-2/h17,21,23-30,36-37,42-43H,3-16,18-20,22,31H2,1-2H3,(H,39,44)/b21-17+,41-40+/t36-,37+/m0/s1</t>
  </si>
  <si>
    <t>2260670-55-9</t>
  </si>
  <si>
    <t>C18(2S-OH) Galactosyl(b) Ceramide</t>
  </si>
  <si>
    <t>InChI=1S/C42H81NO9/c1-3-5-7-9-11-13-15-17-19-21-23-25-27-29-31-36(46)41(50)43-34(33-51-42-40(49)39(48)38(47)37(32-44)52-42)35(45)30-28-26-24-22-20-18-16-14-12-10-8-6-4-2/h28,30,34-40,42,44-49H,3-27,29,31-33H2,1-2H3,(H,43,50)/b30-28+/t34-,35+,36-,37+,38-,39-,40+,42+/m0/s1</t>
  </si>
  <si>
    <t>168395-95-8</t>
  </si>
  <si>
    <t>Dioxolithocholic acid</t>
  </si>
  <si>
    <t>C24H36O5</t>
  </si>
  <si>
    <t>InChI=1S/C24H36O5/c1-13(4-7-21(28)29)16-5-6-17-22-18(12-20(27)24(16,17)3)23(2)9-8-15(25)10-14(23)11-19(22)26/h13-18,22,25H,4-12H2,1-3H3,(H,28,29)/t13-,14+,15-,16-,17+,18+,22+,23+,24-/m1/s1</t>
  </si>
  <si>
    <t>517-33-9</t>
  </si>
  <si>
    <t>D-ribo-Phytosphingosine</t>
  </si>
  <si>
    <t>C18H39NO3</t>
  </si>
  <si>
    <t>InChI=InChI=1S/C18H39NO3/c1-2-3-4-5-6-7-8-9-10-11-12-13-14-17(21)18(22)16(19)15-20/h16-18,20-22H,2-15,19H2,1H3/t16-,17+,18-/m0/s1</t>
  </si>
  <si>
    <t>388566-94-7</t>
  </si>
  <si>
    <t>Glucosyl(a) Sphingosine (d18:1)</t>
  </si>
  <si>
    <t>InChI=1S/C24H47NO7/c1-2-3-4-5-6-7-8-9-10-11-12-13-14-15-19(27)18(25)17-31-24-23(30)22(29)21(28)20(16-26)32-24/h14-15,18-24,26-30H,2-13,16-17,25H2,1H3/b15-14+/t18-,19+,20+,21-,22-,23+,24-/m0/s1</t>
  </si>
  <si>
    <t>1643419-38-8</t>
  </si>
  <si>
    <t>Tauro-b-muricholic acid, sodium salt</t>
  </si>
  <si>
    <t>InChI=1S/C26H45NO7S/c1-15(4-7-21(29)27-12-13-35(32,33)34)17-5-6-18-22-19(9-11-25(17,18)2)26(3)10-8-16(28)14-20(26)23(30)24(22)31/h15-20,22-24,28,30-31H,4-14H2,1-3H3,(H,27,29)(H,32,33,34)/t15-,16-,17-,18+,19+,20+,22+,23+,24-,25-,26-/m1/s1</t>
  </si>
  <si>
    <t>145022-92-0</t>
  </si>
  <si>
    <t>w-Muricholic acid</t>
  </si>
  <si>
    <t>InChI=1S/C24H40O5/c1-13(4-7-19(26)27)15-5-6-16-20-17(9-11-23(15,16)2)24(3)10-8-14(25)12-18(24)21(28)22(20)29/h13-18,20-22,25,28-29H,4-12H2,1-3H3,(H,26,27)/t13-,14-,15-,16+,17+,18+,20+,21-,22-,23-,24-/m1/s1</t>
  </si>
  <si>
    <t>6830-03-1</t>
  </si>
  <si>
    <t>a-Muricholic acid</t>
  </si>
  <si>
    <t>InChI=1S/C24H40O5/c1-13(4-7-19(26)27)15-5-6-16-20-17(9-11-23(15,16)2)24(3)10-8-14(25)12-18(24)21(28)22(20)29/h13-18,20-22,25,28-29H,4-12H2,1-3H3,(H,26,27)/t13-,14-,15-,16+,17+,18+,20+,21+,22+,23-,24-/m1/s1</t>
  </si>
  <si>
    <t>2393-58-0</t>
  </si>
  <si>
    <t>06:0 Diether PC</t>
  </si>
  <si>
    <t>C20H44NO6P</t>
  </si>
  <si>
    <t>InChI=1S/C20H44NO6P/c1-6-8-10-12-15-24-18-20(25-16-13-11-9-7-2)19-27-28(22,23)26-17-14-21(3,4)5/h20H,6-19H2,1-5H3/t20-/m1/s1</t>
  </si>
  <si>
    <t>79645-39-9</t>
  </si>
  <si>
    <t>15:0 PC</t>
  </si>
  <si>
    <t>InChI=1S/C38H76NO8P/c1-6-8-10-12-14-16-18-20-22-24-26-28-30-37(40)44-34-36(35-46-48(42,43)45-33-32-39(3,4)5)47-38(41)31-29-27-25-23-21-19-17-15-13-11-9-7-2/h36H,6-35H2,1-5H3/t36-/m1/s1</t>
  </si>
  <si>
    <t>3355-27-9</t>
  </si>
  <si>
    <t>18:0 azidoethyl PC</t>
  </si>
  <si>
    <t>C45H89N4O8P</t>
  </si>
  <si>
    <t>InChI=1S/C45H89N4O8P/c1-5-7-9-11-13-15-17-19-21-23-25-27-29-31-33-35-44(50)54-41-43(42-56-58(52,53)55-40-39-49(3,4)38-37-47-48-46)57-45(51)36-34-32-30-28-26-24-22-20-18-16-14-12-10-8-6-2/h43H,5-42H2,1-4H3/t43-/m1/s1</t>
  </si>
  <si>
    <t>2342574-09-6</t>
  </si>
  <si>
    <t>18:0-16:0 DG</t>
  </si>
  <si>
    <t>C37H72O5</t>
  </si>
  <si>
    <t>InChI=1S/C37H72O5/c1-3-5-7-9-11-13-15-17-18-20-21-23-25-27-29-31-36(39)41-34-35(33-38)42-37(40)32-30-28-26-24-22-19-16-14-12-10-8-6-4-2/h35,38H,3-34H2,1-2H3/t35-/m0/s1</t>
  </si>
  <si>
    <t>14015-55-5</t>
  </si>
  <si>
    <t>18:0-18:2 DG</t>
  </si>
  <si>
    <t>C39H72O5</t>
  </si>
  <si>
    <t>InChI=1/C39H72O5/c1-3-5-7-9-11-13-15-17-19-21-23-25-27-29-31-33-38(41)43-36-37(35-40)44-39(42)34-32-30-28-26-24-22-20-18-16-14-12-10-8-6-4-2/h12,14,18,20,37,40H,3-11,13,15-17,19,21-36H2,1-2H3/b14-12-,20-18-/t37-/m0/s1</t>
  </si>
  <si>
    <t>34487-26-8</t>
  </si>
  <si>
    <t>3-oxo-4-cholestenoic acid</t>
  </si>
  <si>
    <t>InChI=1S/C27H42O3/c1-17(6-5-7-18(2)25(29)30)22-10-11-23-21-9-8-19-16-20(28)12-14-26(19,3)24(21)13-15-27(22,23)4/h16-18,21-24H,5-15H2,1-4H3,(H,29,30)</t>
  </si>
  <si>
    <t>309762-85-4</t>
  </si>
  <si>
    <t>4ME 16:0 Diether DG</t>
  </si>
  <si>
    <t>C43H88O3</t>
  </si>
  <si>
    <t>InChI=1S/C43H88O3/c1-35(2)17-11-19-37(5)21-13-23-39(7)25-15-27-41(9)29-31-45-34-43(33-44)46-32-30-42(10)28-16-26-40(8)24-14-22-38(6)20-12-18-36(3)4/h35-44H,11-34H2,1-10H3/t37?,38?,39?,40?,41?,42?,43-/m0/s1</t>
  </si>
  <si>
    <t>99341-19-2</t>
  </si>
  <si>
    <t>C16 Ceramide-1-Phosphate (d18:1/16:0)</t>
  </si>
  <si>
    <t>C34H68NO6P</t>
  </si>
  <si>
    <t>InChI=1/C34H68NO6P/c1-3-5-7-9-11-13-15-17-19-21-23-25-27-29-33(36)32(31-41-42(38,39)40)35-34(37)30-28-26-24-22-20-18-16-14-12-10-8-6-4-2/h27,29,32-33,36H,3-26,28,30-31H2,1-2H3,(H,35,37)(H2,38,39,40)/b29-27+/t32-,33+/m0/s1</t>
  </si>
  <si>
    <t>1246303-22-9</t>
  </si>
  <si>
    <t>N-02:0 Phytosphingosine</t>
  </si>
  <si>
    <t>C20H41NO4</t>
  </si>
  <si>
    <t>InChI=1S/C20H41NO4/c1-3-4-5-6-7-8-9-10-11-12-13-14-15-19(24)20(25)18(16-22)21-17(2)23/h18-20,22,24-25H,3-16H2,1-2H3,(H,21,23)/t18-,19+,20-/m0/s1</t>
  </si>
  <si>
    <t>475995-69-8</t>
  </si>
  <si>
    <t>12:0 Diether PC</t>
  </si>
  <si>
    <t>C32H68NO6P</t>
  </si>
  <si>
    <t>72593-72-7</t>
  </si>
  <si>
    <t>14:0 Diether PC</t>
  </si>
  <si>
    <t>C36H76NO6P</t>
  </si>
  <si>
    <t>36314-48-4</t>
  </si>
  <si>
    <t>16:0-18:1 Diether PC</t>
  </si>
  <si>
    <t>C42H86NO6P</t>
  </si>
  <si>
    <t>InChI=1S/C43H81O13P/c1-3-5-7-9-11-13-15-17-18-20-22-24-26-28-30-32-37(45)55-35(34-54-57(51,52)56-43-41(49)39(47)38(46)40(48)42(43)50)33-53-36(44)31-29-27-25-23-21-19-16-14-12-10-8-6-4-2/h17-18,35,38-43,46-50H,3-16,19-34H2,1-2H3,(H,51,52)/b18-17-/t35-,38-,39-,40+,41-,42-,43-/m1/s1</t>
  </si>
  <si>
    <t>65268-57-7</t>
  </si>
  <si>
    <t>17:0 cholesteryl ester</t>
  </si>
  <si>
    <t>C44H78O2</t>
  </si>
  <si>
    <t>24365-37-5</t>
  </si>
  <si>
    <t>18:0(2S-OH) Ceramide</t>
  </si>
  <si>
    <t>34839-04-8</t>
  </si>
  <si>
    <t>18:0-16:0(16-azido) PC</t>
  </si>
  <si>
    <t>C42H83N4O8P</t>
  </si>
  <si>
    <t>18:1 (delta9-Cis) PG</t>
  </si>
  <si>
    <t>InChI=1S/C21H41O7P/c1-2-3-4-5-6-7-8-9-10-11-12-13-14-15-16-17-21(23)27-18-20(22)19-28-29(24,25)26/h9-10,20,22H,2-8,11-19H2,1H3,(H2,24,25,26)/b10-9-/t20-/m1/s1</t>
  </si>
  <si>
    <t>67254-28-8</t>
  </si>
  <si>
    <t>C12 Lactosyl(ß) Ceramide  (d18:1/12:0)</t>
  </si>
  <si>
    <t>C42H79NO13</t>
  </si>
  <si>
    <t>474943-80-1</t>
  </si>
  <si>
    <t>C17 Lyso PAF</t>
  </si>
  <si>
    <t>C25H54NO6P</t>
  </si>
  <si>
    <t>InChI=1S/C62H121NO6/c1-3-5-7-9-11-13-15-17-27-31-35-39-43-47-51-55-61(67)69-56-52-48-44-40-36-32-29-26-24-22-20-18-19-21-23-25-28-30-34-38-42-46-50-54-60(66)63-58(57-64)62(68)59(65)53-49-45-41-37-33-16-14-12-10-8-6-4-2/h17,27,58-59,62,64-65,68H,3-16,18-26,28-57H2,1-2H3,(H,63,66)/b27-17-/t58-,59+,62-/m0/s1</t>
  </si>
  <si>
    <t>111858-52-7</t>
  </si>
  <si>
    <t>Laurdan</t>
  </si>
  <si>
    <t>C24H35NO</t>
  </si>
  <si>
    <t>74515-25-6</t>
  </si>
  <si>
    <t>Lyso iGB3 (synthetic)</t>
  </si>
  <si>
    <t>C36H67NO17</t>
  </si>
  <si>
    <t>2174130-21-1</t>
  </si>
  <si>
    <t>Murideoxycholic acid</t>
  </si>
  <si>
    <t>668-49-5</t>
  </si>
  <si>
    <t>Sphinganine (d20:0)</t>
  </si>
  <si>
    <t>24006-62-0</t>
  </si>
  <si>
    <t>Sphingosyl PE (d18:1)</t>
  </si>
  <si>
    <t>C20H43N2O5P</t>
  </si>
  <si>
    <t>90850-31-0</t>
  </si>
  <si>
    <t>Sphingosyl PI (d18:1)</t>
  </si>
  <si>
    <t>C24H48NO10P</t>
  </si>
  <si>
    <t>799812-72-9</t>
  </si>
  <si>
    <t>08:0 PS</t>
  </si>
  <si>
    <t>C22H42NO10P</t>
  </si>
  <si>
    <t>InChI=1S/C22H42NO10P/c1-3-5-7-9-11-13-20(24)30-15-18(33-21(25)14-12-10-8-6-4-2)16-31-34(28,29)32-17-19(23)22(26)27/h18-19H,3-17,23H2,1-2H3,(H,26,27)(H,28,29)/t18-,19+/m1/s1</t>
  </si>
  <si>
    <t>321862-88-8</t>
  </si>
  <si>
    <t>12:0 PS</t>
  </si>
  <si>
    <t>C30H58NO10P</t>
  </si>
  <si>
    <t>InChI=1S/C30H58NO10P/c1-3-5-7-9-11-13-15-17-19-21-28(32)38-23-26(24-39-42(36,37)40-25-27(31)30(34)35)41-29(33)22-20-18-16-14-12-10-8-6-4-2/h26-27H,3-25,31H2,1-2H3,(H,34,35)(H,36,37)/t26-,27+/m1/s1</t>
  </si>
  <si>
    <t>208757-51-1</t>
  </si>
  <si>
    <t>14:0 PC (DMPC)</t>
  </si>
  <si>
    <t>C36H72NO8P</t>
  </si>
  <si>
    <t>InChI=1S/C36H72NO8P/c1-6-8-10-12-14-16-18-20-22-24-26-28-35(38)42-32-34(33-44-46(40,41)43-31-30-37(3,4)5)45-36(39)29-27-25-23-21-19-17-15-13-11-9-7-2/h34H,6-33H2,1-5H3/t34-/m1/s1</t>
  </si>
  <si>
    <t>18194-24-6</t>
  </si>
  <si>
    <t>16:0(2S-OH) Ceramide</t>
  </si>
  <si>
    <t>InChI=1S/C34H67NO4/c1-3-5-7-9-11-13-15-17-19-20-22-24-26-28-32(37)31(30-36)35-34(39)33(38)29-27-25-23-21-18-16-14-12-10-8-6-4-2/h26,28,31-33,36-38H,3-25,27,29-30H2,1-2H3,(H,35,39)/b28-26+/t31-,32+,33-/m0/s1</t>
  </si>
  <si>
    <t>890041-50-6</t>
  </si>
  <si>
    <t>16:0(alkyne)-18:1 PC</t>
  </si>
  <si>
    <t>C42H78NO8P</t>
  </si>
  <si>
    <t>InChI=1S/C42H78NO8P/c1-6-8-10-12-14-16-18-20-21-23-25-27-29-31-33-35-42(45)51-40(39-50-52(46,47)49-37-36-43(3,4)5)38-48-41(44)34-32-30-28-26-24-22-19-17-15-13-11-9-7-2/h2,20-21,40H,6,8-19,22-39H2,1,3-5H3/b21-20-/t40-/m1/s1</t>
  </si>
  <si>
    <t>1633800-00-6</t>
  </si>
  <si>
    <t>18:1 (8-cis) PC</t>
  </si>
  <si>
    <t>InChI=1S/C44H84NO8P/c1-6-8-10-12-14-16-18-20-22-24-26-28-30-32-34-36-43(46)50-40-42(41-52-54(48,49)51-39-38-45(3,4)5)53-44(47)37-35-33-31-29-27-25-23-21-19-17-15-13-11-9-7-2/h22-25,42H,6-21,26-41H2,1-5H3/b24-22-,25-23-/t42-/m1/s1</t>
  </si>
  <si>
    <t>56391-93-6</t>
  </si>
  <si>
    <t>20:4 PE</t>
  </si>
  <si>
    <t>C45H74NO8P</t>
  </si>
  <si>
    <t>InChI=1S/C45H74NO8P/c1-3-5-7-9-11-13-15-17-19-21-23-25-27-29-31-33-35-37-44(47)51-41-43(42-53-55(49,50)52-40-39-46)54-45(48)38-36-34-32-30-28-26-24-22-20-18-16-14-12-10-8-6-4-2/h11-14,17-20,23-26,29-32,43H,3-10,15-16,21-22,27-28,33-42,46H2,1-2H3,(H,49,50)/b13-11-,14-12-,19-17-,20-18-,25-23-,26-24-,31-29-,32-30-/t43-/m1/s1</t>
  </si>
  <si>
    <t>5634-86-6</t>
  </si>
  <si>
    <t>3-deoxy sphingosine</t>
  </si>
  <si>
    <t>C18H37NO</t>
  </si>
  <si>
    <t>InChI=1S/C18H37NO/c1-2-3-4-5-6-7-8-9-10-11-12-13-14-15-16-18(19)17-20/h14-15,18,20H,2-13,16-17,19H2,1H3/b15-14+/t18-/m1/s1</t>
  </si>
  <si>
    <t>126624-36-0</t>
  </si>
  <si>
    <t>3ß,7?-dihydroxy-5-cholestenoic acid</t>
  </si>
  <si>
    <t>InChI=1S/C27H44O4/c1-16(6-5-7-17(2)25(30)31)20-8-9-21-24-22(11-13-27(20,21)4)26(3)12-10-19(28)14-18(26)15-23(24)29/h15-17,19-24,28-29H,5-14H2,1-4H3,(H,30,31)/t16-,17?,19+,20-,21+,22+,23-,24+,26+,27-/m1/s1</t>
  </si>
  <si>
    <t>115538-84-6</t>
  </si>
  <si>
    <t>7?,24S,27-trihydroxycholesterol</t>
  </si>
  <si>
    <t>C27H46O4</t>
  </si>
  <si>
    <t>InChI=1S/C27H46O4/c1-16(5-8-23(30)17(2)15-28)20-6-7-21-25-22(10-12-27(20,21)4)26(3)11-9-19(29)13-18(26)14-24(25)31/h14,16-17,19-25,28-31H,5-13,15H2,1-4H3/t16-,17+,19+,20-,21?,22?,23+,24-,25?,26+,27-/m1/s1</t>
  </si>
  <si>
    <t>2260669-23-4</t>
  </si>
  <si>
    <t>C12 Ceramide-1-Phosphate (d18:1/12:0)</t>
  </si>
  <si>
    <t>C30H60NO6P</t>
  </si>
  <si>
    <t>InChI=1S/C30H60NO6P/c1-3-5-7-9-11-13-14-15-16-18-19-21-23-25-29(32)28(27-37-38(34,35)36)31-30(33)26-24-22-20-17-12-10-8-6-4-2/h23,25,28-29,32H,3-22,24,26-27H2,1-2H3,(H,31,33)(H2,34,35,36)/b25-23+/t28-,29+/m0/s1</t>
  </si>
  <si>
    <t>799812-62-7</t>
  </si>
  <si>
    <t>C4 Ceramide (d18:1/4:0)</t>
  </si>
  <si>
    <t>C22H43NO3</t>
  </si>
  <si>
    <t>InChI=1S/C22H43NO3/c1-3-5-6-7-8-9-10-11-12-13-14-15-16-18-21(25)20(19-24)23-22(26)17-4-2/h16,18,20-21,24-25H,3-15,17,19H2,1-2H3,(H,23,26)/b18-16+/t20-,21+/m0/s1</t>
  </si>
  <si>
    <t>74713-58-9</t>
  </si>
  <si>
    <t>N-18:0 Phytosphingosine</t>
  </si>
  <si>
    <t>C36H73NO4</t>
  </si>
  <si>
    <t>InChI=1S/C36H73NO4/c1-3-5-7-9-11-13-15-17-18-19-21-23-25-27-29-31-35(40)37-33(32-38)36(41)34(39)30-28-26-24-22-20-16-14-12-10-8-6-4-2/h33-34,36,38-39,41H,3-32H2,1-2H3,(H,37,40)/t33-,34+,36-/m0/s1</t>
  </si>
  <si>
    <t>475995-75-6</t>
  </si>
  <si>
    <t>N-C16-desoxymethylsphingosine</t>
  </si>
  <si>
    <t>C33H65NO2</t>
  </si>
  <si>
    <t>InChI=1S/C33H65NO2/c1-3-5-7-9-11-13-15-17-19-21-23-25-27-29-32(35)31-34-33(36)30-28-26-24-22-20-18-16-14-12-10-8-6-4-2/h27,29,32,35H,3-26,28,30-31H2,1-2H3,(H,34,36)/b29-27+/t32-/m1/s1</t>
  </si>
  <si>
    <t>1246298-57-6</t>
  </si>
  <si>
    <t>sphinganine-1-phosphate (d17:0)</t>
  </si>
  <si>
    <t>C17H38NO5P</t>
  </si>
  <si>
    <t>InChI=1S/C17H38NO5P/c1-2-3-4-5-6-7-8-9-10-11-12-13-14-17(19)16(18)15-23-24(20,21)22/h16-17,19H,2-15,18H2,1H3,(H2,20,21,22)/t16-,17+/m0/s1</t>
  </si>
  <si>
    <t>474923-29-0</t>
  </si>
  <si>
    <t>ß-D-glucosyl cholesterol</t>
  </si>
  <si>
    <t>C33H56O6</t>
  </si>
  <si>
    <t>InChI=1S/C33H56O6/c1-19(2)7-6-8-20(3)24-11-12-25-23-10-9-21-17-22(13-15-32(21,4)26(23)14-16-33(24,25)5)38-31-30(37)29(36)28(35)27(18-34)39-31/h9,19-20,22-31,34-37H,6-8,10-18H2,1-5H3/t20-,22+,23?,24-,25?,26?,27-,28-,29+,30-,31-,32+,33-/m1/s1</t>
  </si>
  <si>
    <t>7073-61-2</t>
  </si>
  <si>
    <t>15:0 PG</t>
  </si>
  <si>
    <t>C36H71O10P</t>
  </si>
  <si>
    <t>322647-32-5</t>
  </si>
  <si>
    <t>15:0-18:1 PA</t>
  </si>
  <si>
    <t>C36H69O8P</t>
  </si>
  <si>
    <t>15:0-18:1-15:0 TG</t>
  </si>
  <si>
    <t>C51H96O6</t>
  </si>
  <si>
    <t>869990-13-6</t>
  </si>
  <si>
    <t>15-ketocholestene</t>
  </si>
  <si>
    <t>50673-97-7</t>
  </si>
  <si>
    <t>16:0 Lyso PI</t>
  </si>
  <si>
    <t>C25H49O12P</t>
  </si>
  <si>
    <t>141553-69-7</t>
  </si>
  <si>
    <t>18:1 Lysyl PG</t>
  </si>
  <si>
    <t>C48H91N2O11P</t>
  </si>
  <si>
    <t>1246303-07-0</t>
  </si>
  <si>
    <t>18:1 Phosphatidylethanol</t>
  </si>
  <si>
    <t>C41H77O8P</t>
  </si>
  <si>
    <t>322647-53-0</t>
  </si>
  <si>
    <t>18:1 Phosphatidylmethanol</t>
  </si>
  <si>
    <t>C40H75O8P</t>
  </si>
  <si>
    <t>151379-99-6</t>
  </si>
  <si>
    <t>20:0(2S-OH) Ceramide</t>
  </si>
  <si>
    <t>1246298-48-5</t>
  </si>
  <si>
    <t>22:0 Lyso PC</t>
  </si>
  <si>
    <t>C30H62NO7P</t>
  </si>
  <si>
    <t>125146-65-8</t>
  </si>
  <si>
    <t>22:6 (Cis) PC</t>
  </si>
  <si>
    <t>C52H80NO8P</t>
  </si>
  <si>
    <t>99296-81-8</t>
  </si>
  <si>
    <t>3ß,7?,25-trihydroxy-5-cholestenoic acid</t>
  </si>
  <si>
    <t>C27H44O5</t>
  </si>
  <si>
    <t>2192191-62-9</t>
  </si>
  <si>
    <t>3ß-hydroxy-7-oxo-5-cholestenoic acid</t>
  </si>
  <si>
    <t>C27H42O4</t>
  </si>
  <si>
    <t>1246298-64-5</t>
  </si>
  <si>
    <t>C6(6-azido) LacCer</t>
  </si>
  <si>
    <t>C36H66N4O13</t>
  </si>
  <si>
    <t>2260670-19-5</t>
  </si>
  <si>
    <t>Glycodehydrocholic acid</t>
  </si>
  <si>
    <t>C26H37NO6</t>
  </si>
  <si>
    <t>3415-45-0</t>
  </si>
  <si>
    <t>Sitoindoside II</t>
  </si>
  <si>
    <t>C53H92O7</t>
  </si>
  <si>
    <t>53657-29-7</t>
  </si>
  <si>
    <t>sphinganine (d17:0)</t>
  </si>
  <si>
    <t>C17H37NO2</t>
  </si>
  <si>
    <t>32164-02-6</t>
  </si>
  <si>
    <t>Tauro-?-muricholic acid, sodium salt</t>
  </si>
  <si>
    <t>2260905-08-4</t>
  </si>
  <si>
    <t>Trimethyl Sphingosine (d17:1)</t>
  </si>
  <si>
    <t>C20H41NO2</t>
  </si>
  <si>
    <t>474943-94-7</t>
  </si>
  <si>
    <t>06:0 PG</t>
  </si>
  <si>
    <t>C18H35O10P</t>
  </si>
  <si>
    <t>322647-18-7</t>
  </si>
  <si>
    <t>08:0 PG</t>
  </si>
  <si>
    <t>C22H43O10P</t>
  </si>
  <si>
    <t>322647-21-2</t>
  </si>
  <si>
    <t>15beta-PGF1a</t>
  </si>
  <si>
    <t>C20H36O5</t>
  </si>
  <si>
    <t>21562-54-9</t>
  </si>
  <si>
    <t>16:0 PA</t>
  </si>
  <si>
    <t>C35H69O8P</t>
  </si>
  <si>
    <t>169051-60-9</t>
  </si>
  <si>
    <t>16:0-16:0 (16-F) PC</t>
  </si>
  <si>
    <t>C40H79NO8PF</t>
  </si>
  <si>
    <t>215362-14-4</t>
  </si>
  <si>
    <t>16:0-17:0 cyclo PE</t>
  </si>
  <si>
    <t>C38H74NO8P</t>
  </si>
  <si>
    <t>2260669-87-0</t>
  </si>
  <si>
    <t>18:1 Lyso PI</t>
  </si>
  <si>
    <t>C27H51O12P</t>
  </si>
  <si>
    <t>1246298-13-4</t>
  </si>
  <si>
    <t>Adamantanyl Galactosyl(ß) Ceramide</t>
  </si>
  <si>
    <t>574738-16-2</t>
  </si>
  <si>
    <t>C12 Glucosyl(b) Ceramide (d18:1/12:0)</t>
  </si>
  <si>
    <t>C36H69NO8</t>
  </si>
  <si>
    <t>111956-48-0</t>
  </si>
  <si>
    <t>C6(6-azido) Ceramide</t>
  </si>
  <si>
    <t>C24H46N4O3</t>
  </si>
  <si>
    <t>2108102-18-5</t>
  </si>
  <si>
    <t>C8 Galactosyl(b) Ceramide (d18:1/8:0)</t>
  </si>
  <si>
    <t>C32H61NO8</t>
  </si>
  <si>
    <t>41613-16-5</t>
  </si>
  <si>
    <t>Lyso SM (d18:1)</t>
  </si>
  <si>
    <t>C23H49N2O5P</t>
  </si>
  <si>
    <t>1670-26-4</t>
  </si>
  <si>
    <t>N-16:0 L-Serine MeEster</t>
  </si>
  <si>
    <t>C20H39NO4</t>
  </si>
  <si>
    <t>79876-27-0</t>
  </si>
  <si>
    <t>N-oleoylglycine</t>
  </si>
  <si>
    <t>C20H37NO3</t>
  </si>
  <si>
    <t>2601-90-3</t>
  </si>
  <si>
    <t>PE(18:1(9Z)/18:1(9Z))</t>
  </si>
  <si>
    <t>C41H78NO8P</t>
  </si>
  <si>
    <t>4004-05-1</t>
  </si>
  <si>
    <t>Phytosphingosine Phosphocholine</t>
  </si>
  <si>
    <t>C23H51N2O6P</t>
  </si>
  <si>
    <t>475995-43-8</t>
  </si>
  <si>
    <t>Sphinganine (d18:0)</t>
  </si>
  <si>
    <t>C18H39NO2</t>
  </si>
  <si>
    <t>764-22-7</t>
  </si>
  <si>
    <t>Taurocholic acid</t>
  </si>
  <si>
    <t>145-42-6</t>
  </si>
  <si>
    <t>16:0 SM (d18:1/16:0)</t>
  </si>
  <si>
    <t>C39H79N2O6P</t>
  </si>
  <si>
    <t>6254-89-3</t>
  </si>
  <si>
    <t>18:0-20:4 PI</t>
  </si>
  <si>
    <t>C47H83O13P</t>
  </si>
  <si>
    <t>1331751-28-0</t>
  </si>
  <si>
    <t>18:1 Dimethyl PE</t>
  </si>
  <si>
    <t>C43H82NO8P</t>
  </si>
  <si>
    <t>96687-22-8</t>
  </si>
  <si>
    <t>18:1-18:0 PC</t>
  </si>
  <si>
    <t>C44H86NO8P</t>
  </si>
  <si>
    <t>7276-38-2</t>
  </si>
  <si>
    <t>24:0 CPE (d18:1/24:0)</t>
  </si>
  <si>
    <t>C44H89N2O6P</t>
  </si>
  <si>
    <t>1883501-62-9</t>
  </si>
  <si>
    <t>3-Me-Glutaryl Carnitine</t>
  </si>
  <si>
    <t>C13H23NO6</t>
  </si>
  <si>
    <t>102673-95-0</t>
  </si>
  <si>
    <t>4ME 16:0 PE</t>
  </si>
  <si>
    <t>C45H90NO8P</t>
  </si>
  <si>
    <t>201036-16-0</t>
  </si>
  <si>
    <t>C17:0 iGB3 (synthetic)</t>
  </si>
  <si>
    <t>2315262-50-9</t>
  </si>
  <si>
    <t>C18 Lactosyl(ß) Ceramide (d18:1/18:0)</t>
  </si>
  <si>
    <t>C48H91NO13</t>
  </si>
  <si>
    <t>125712-73-4</t>
  </si>
  <si>
    <t>C18(Plasm)-20:4 PC</t>
  </si>
  <si>
    <t>C46H84NO7P</t>
  </si>
  <si>
    <t>97802-56-7</t>
  </si>
  <si>
    <t>C24:1 Dihydroceramide (d18:0/24:1(15Z))</t>
  </si>
  <si>
    <t>C42H83NO3</t>
  </si>
  <si>
    <t>352518-80-0</t>
  </si>
  <si>
    <t>C32:6 fatty acid</t>
  </si>
  <si>
    <t>C32H52O2</t>
  </si>
  <si>
    <t>105517-82-6</t>
  </si>
  <si>
    <t>CER1 (d18:1/26:0/18:1)</t>
  </si>
  <si>
    <t>C62H119NO5</t>
  </si>
  <si>
    <t>2260670-33-3</t>
  </si>
  <si>
    <t>Dimethyl Sphingosine-1-Phosphate (d18:1)</t>
  </si>
  <si>
    <t>C20H42NO5P</t>
  </si>
  <si>
    <t>474943-83-4</t>
  </si>
  <si>
    <t>Lyso GB3 (synthetic)</t>
  </si>
  <si>
    <t>126550-86-5</t>
  </si>
  <si>
    <t>N-tetradecanoyl-L-homoserine lactone</t>
  </si>
  <si>
    <t>202284-87-5</t>
  </si>
  <si>
    <t>PGF1a</t>
  </si>
  <si>
    <t>745-62-0</t>
  </si>
  <si>
    <t>Sphingosine (d14:1)</t>
  </si>
  <si>
    <t>C14H29NO2</t>
  </si>
  <si>
    <t>24558-60-9</t>
  </si>
  <si>
    <t>16:0 PDP PE</t>
  </si>
  <si>
    <t>C45H81N2O9PS2</t>
  </si>
  <si>
    <t>474944-16-6</t>
  </si>
  <si>
    <t>16:0-16:0(acrylate) PC</t>
  </si>
  <si>
    <t>C43H82NO10P</t>
  </si>
  <si>
    <t>1246304-43-7</t>
  </si>
  <si>
    <t>16:0-18:1 PA</t>
  </si>
  <si>
    <t>C37H71O8P</t>
  </si>
  <si>
    <t>169437-35-8</t>
  </si>
  <si>
    <t>16:0-18:1 PS (POPS)</t>
  </si>
  <si>
    <t>C40H76NO10P</t>
  </si>
  <si>
    <t>321863-21-2</t>
  </si>
  <si>
    <t>17:0 PS</t>
  </si>
  <si>
    <t>C40H78NO10P</t>
  </si>
  <si>
    <t>799268-51-2</t>
  </si>
  <si>
    <t>17:1 Lyso PC</t>
  </si>
  <si>
    <t>C25H50NO7P</t>
  </si>
  <si>
    <t>1246304-62-0</t>
  </si>
  <si>
    <t>18:0-18:1 PE</t>
  </si>
  <si>
    <t>C41H80NO8P</t>
  </si>
  <si>
    <t>6418-95-7</t>
  </si>
  <si>
    <t>18:1 Ethylene Glycol</t>
  </si>
  <si>
    <t>C38H70O4</t>
  </si>
  <si>
    <t>928-24-5</t>
  </si>
  <si>
    <t>18:2 (Cis) PC (DLPC)</t>
  </si>
  <si>
    <t>C44H80NO8P</t>
  </si>
  <si>
    <t>998-06-1</t>
  </si>
  <si>
    <t>2-18:0 Lyso PC</t>
  </si>
  <si>
    <t>C26H54NO7P</t>
  </si>
  <si>
    <t>4421-58-3</t>
  </si>
  <si>
    <t>2-OG</t>
  </si>
  <si>
    <t>C21H40O4</t>
  </si>
  <si>
    <t>3443-84-3</t>
  </si>
  <si>
    <t>5-DOXYL Stearic acid</t>
  </si>
  <si>
    <t>C22H42NO4</t>
  </si>
  <si>
    <t>2315262-05-4</t>
  </si>
  <si>
    <t>5-PAHSA</t>
  </si>
  <si>
    <t>C34H66O4</t>
  </si>
  <si>
    <t>1481636-41-2</t>
  </si>
  <si>
    <t>C16 Carnitine</t>
  </si>
  <si>
    <t>C23H45NO4</t>
  </si>
  <si>
    <t>1935-18-8</t>
  </si>
  <si>
    <t>C17 Lactosyl(ß) Ceramide (d18:1/17:0)</t>
  </si>
  <si>
    <t>C47H89NO13</t>
  </si>
  <si>
    <t>1354699-26-5</t>
  </si>
  <si>
    <t>C2 Dihydroceramide (d18:0/2:0)</t>
  </si>
  <si>
    <t>C20H41NO3</t>
  </si>
  <si>
    <t>13031-64-6</t>
  </si>
  <si>
    <t>Hyodeoxycholic acid</t>
  </si>
  <si>
    <t>83-49-8</t>
  </si>
  <si>
    <t>N-P Tyrosine PA</t>
  </si>
  <si>
    <t>C25H42NO7P</t>
  </si>
  <si>
    <t>799268-45-4</t>
  </si>
  <si>
    <t>(15R)-PGE2</t>
  </si>
  <si>
    <t>C20H32O5</t>
  </si>
  <si>
    <t>38873-82-4</t>
  </si>
  <si>
    <t>06:0 Lyso PC</t>
  </si>
  <si>
    <t>C14H30NO7P</t>
  </si>
  <si>
    <t>58445-96-8</t>
  </si>
  <si>
    <t>13(S)HODE Ethanolamide</t>
  </si>
  <si>
    <t>198123-90-9</t>
  </si>
  <si>
    <t>14:0 Lyso PC</t>
  </si>
  <si>
    <t>C22H46NO7P</t>
  </si>
  <si>
    <t>20559-16-4</t>
  </si>
  <si>
    <t>1-deoxysphinganine</t>
  </si>
  <si>
    <t>C18H39NO</t>
  </si>
  <si>
    <t>196497-48-0</t>
  </si>
  <si>
    <t>1-deoxysphingosine</t>
  </si>
  <si>
    <t>193222-34-3</t>
  </si>
  <si>
    <t>1-desoxymethylsphingosine</t>
  </si>
  <si>
    <t>C17H35NO</t>
  </si>
  <si>
    <t>1246303-16-1</t>
  </si>
  <si>
    <t>C16 Cyclic LPA</t>
  </si>
  <si>
    <t>C19H39O5P</t>
  </si>
  <si>
    <t>799268-68-1</t>
  </si>
  <si>
    <t>C18 Ceramide (d18:1/18:0)</t>
  </si>
  <si>
    <t>2304-81-6</t>
  </si>
  <si>
    <t>C6 Dihydroceramide (d18:0/6:0)</t>
  </si>
  <si>
    <t>C24H49NO3</t>
  </si>
  <si>
    <t>171039-13-7</t>
  </si>
  <si>
    <t>Nordeoxycholic acid</t>
  </si>
  <si>
    <t>C23H38O4</t>
  </si>
  <si>
    <t>53608-86-9</t>
  </si>
  <si>
    <t>12-PAHSA</t>
  </si>
  <si>
    <t>1997286-65-3</t>
  </si>
  <si>
    <t>14:0 Diether PG</t>
  </si>
  <si>
    <t>C34H71O8P</t>
  </si>
  <si>
    <t>384835-62-5</t>
  </si>
  <si>
    <t>16:0 Phosphatidylmethanol</t>
  </si>
  <si>
    <t xml:space="preserve"> C36H71O8P</t>
  </si>
  <si>
    <t>92609-89-7</t>
  </si>
  <si>
    <t>16:0-17:0 cyclo PC</t>
  </si>
  <si>
    <t>18:0(2R-OH) Sulfo GalCer</t>
  </si>
  <si>
    <t>2260670-26-4</t>
  </si>
  <si>
    <t>18:1 aminoethyl PC</t>
  </si>
  <si>
    <t>C45H87N2O8P</t>
  </si>
  <si>
    <t>2342573-67-3</t>
  </si>
  <si>
    <t>C16 Dihydroceramide (d18:0/16:0)</t>
  </si>
  <si>
    <t>C34H69NO3</t>
  </si>
  <si>
    <t>5966-29-0</t>
  </si>
  <si>
    <t>C17:0 GA2</t>
  </si>
  <si>
    <t>2315262-51-0</t>
  </si>
  <si>
    <t>C18:1 Dihydroceramide (d18:0/18:1(9Z))</t>
  </si>
  <si>
    <t>34227-83-3</t>
  </si>
  <si>
    <t>C24:0 Galactosyl(b)ceramide(d18:1/24:0)</t>
  </si>
  <si>
    <t>C48H93NO8</t>
  </si>
  <si>
    <t>74645-26-4</t>
  </si>
  <si>
    <t>C24:1 Ceramide (d17:1/24:1(15Z))</t>
  </si>
  <si>
    <t>C41H79NO3</t>
  </si>
  <si>
    <t>352518-77-5</t>
  </si>
  <si>
    <t>Lyso GA2</t>
  </si>
  <si>
    <t>2456348-90-4</t>
  </si>
  <si>
    <t>13:0 Lyso PG</t>
  </si>
  <si>
    <t>C19H39O9P</t>
  </si>
  <si>
    <t>1246298-10-1</t>
  </si>
  <si>
    <t>14:0 Lyso PA</t>
  </si>
  <si>
    <t>C17H35O7P</t>
  </si>
  <si>
    <t>325465-45-0</t>
  </si>
  <si>
    <t>14:0 PS</t>
  </si>
  <si>
    <t>C34H66NO10P</t>
  </si>
  <si>
    <t>105405-50-3</t>
  </si>
  <si>
    <t>15-keto PGF2a</t>
  </si>
  <si>
    <t>35850-13-6</t>
  </si>
  <si>
    <t>16:0 DGS</t>
  </si>
  <si>
    <t>C39H72O8</t>
  </si>
  <si>
    <t>108032-13-9</t>
  </si>
  <si>
    <t>16:0 Phosphatidylbutanol</t>
  </si>
  <si>
    <t>92609-92-2</t>
  </si>
  <si>
    <t>16:0-18:1 DG</t>
  </si>
  <si>
    <t>C37H70O5</t>
  </si>
  <si>
    <t>29541-66-0</t>
  </si>
  <si>
    <t>16:0-20:4 PE-N-20:4</t>
  </si>
  <si>
    <t>C61H104NO9P</t>
  </si>
  <si>
    <t>2260670-70-8</t>
  </si>
  <si>
    <t>18:0 PG</t>
  </si>
  <si>
    <t>C42H83O10P</t>
  </si>
  <si>
    <t>200880-42-8</t>
  </si>
  <si>
    <t>18:0-18:1 PS</t>
  </si>
  <si>
    <t>C42H80NO10P</t>
  </si>
  <si>
    <t>321883-23-2</t>
  </si>
  <si>
    <t>18:1 Phosphatidylbutanol</t>
  </si>
  <si>
    <t>C43H81O8P</t>
  </si>
  <si>
    <t>384835-47-6</t>
  </si>
  <si>
    <t>7a-hydroxy-3-oxo-4-cholestenoic acid</t>
  </si>
  <si>
    <t>1246298-65-6</t>
  </si>
  <si>
    <t>C17-02:0 PC</t>
  </si>
  <si>
    <t>93037-84-4</t>
  </si>
  <si>
    <t>C18 LPA</t>
  </si>
  <si>
    <t>C21H45O6P</t>
  </si>
  <si>
    <t>799279-67-7</t>
  </si>
  <si>
    <t>C24 Ceramide (d18:1/24:0)</t>
  </si>
  <si>
    <t>102917-80-6</t>
  </si>
  <si>
    <t>Glucosyl stigmasterol</t>
  </si>
  <si>
    <t>C35H58O6</t>
  </si>
  <si>
    <t>2098402-54-9</t>
  </si>
  <si>
    <t>04:0 PC</t>
  </si>
  <si>
    <t>C16H32NO8P</t>
  </si>
  <si>
    <t>3355-26-8</t>
  </si>
  <si>
    <t>10:0 DG</t>
  </si>
  <si>
    <t>C23H44O5</t>
  </si>
  <si>
    <t>60514-49-0</t>
  </si>
  <si>
    <t>14(15) EET</t>
  </si>
  <si>
    <t>197508-62-6</t>
  </si>
  <si>
    <t>17:0 PG</t>
  </si>
  <si>
    <t>C40H79O10P</t>
  </si>
  <si>
    <t>799268-52-3</t>
  </si>
  <si>
    <t>18:0 Lyso PS</t>
  </si>
  <si>
    <t>C24H48NO9P</t>
  </si>
  <si>
    <t>1246298-16-7</t>
  </si>
  <si>
    <t>26:0 Lyso PC</t>
  </si>
  <si>
    <t>C34H70NO7P</t>
  </si>
  <si>
    <t>1213783-80-2</t>
  </si>
  <si>
    <t>3b,7a-DiOH-d2 Chol Acid</t>
  </si>
  <si>
    <t>C27H42D2O4</t>
  </si>
  <si>
    <t>2389048-45-5</t>
  </si>
  <si>
    <t>Azido sphingosine (d14:1)</t>
  </si>
  <si>
    <t>C14H28N4O2</t>
  </si>
  <si>
    <t>1417790-97-6</t>
  </si>
  <si>
    <t>C18:1 anandamide</t>
  </si>
  <si>
    <t>C20H39NO2</t>
  </si>
  <si>
    <t>7545-20-2</t>
  </si>
  <si>
    <t>Chenodeoxycholic acid</t>
  </si>
  <si>
    <t>474-25-9</t>
  </si>
  <si>
    <t>Glycohyodeoxycholic acid</t>
  </si>
  <si>
    <t>13042-33-6</t>
  </si>
  <si>
    <t>NDT-C11</t>
  </si>
  <si>
    <t>C47H90O19</t>
  </si>
  <si>
    <t>2101640-26-8</t>
  </si>
  <si>
    <t>PC(14:1(9Z)/14:1(9Z))</t>
  </si>
  <si>
    <t>56750-90-4</t>
  </si>
  <si>
    <t>SLP7111228</t>
  </si>
  <si>
    <t>C22H33N5O</t>
  </si>
  <si>
    <t>1449768-48-2</t>
  </si>
  <si>
    <t>PC(18:1(9E)/18:1(9E))</t>
  </si>
  <si>
    <t>InChI=1S/C44H84NO8P/c1-6-8-10-12-14-16-18-20-22-24-26-28-30-32-34-36-43(46)50-40-42(41-52-54(48,49)51-39-38-45(3,4)5)53-44(47)37-35-33-31-29-27-25-23-21-19-17-15-13-11-9-7-2/h20-23,42H,6-19,24-41H2,1-5H3/b22-20+,23-21+/t42-/m1/s1</t>
  </si>
  <si>
    <t>56782-46-8</t>
  </si>
  <si>
    <t>18:1 Lactosyl PE</t>
  </si>
  <si>
    <t>C53H100NO18P</t>
  </si>
  <si>
    <t>InChI=1S/C53H100NO18P/c1-3-5-7-9-11-13-15-17-19-21-23-25-27-29-31-33-46(59)67-40-42(70-47(60)34-32-30-28-26-24-22-20-18-16-14-12-10-8-6-4-2)41-69-73(65,66)68-36-35-54-37-43(57)48(61)52(44(58)38-55)72-53-51(64)50(63)49(62)45(39-56)71-53/h17-20,42-45,48-58,61-64H,3-16,21-41H2,1-2H3,(H,65,66)/b19-17-,20-18-/t42-,43?,44-,45-,48?,49+,50+,51-,52-,53+/m1/s1</t>
  </si>
  <si>
    <t>474943-47-0</t>
  </si>
  <si>
    <t>27-hydroxy cholestenone</t>
  </si>
  <si>
    <t>InChI=1S/C27H44O2/c1-18(17-28)6-5-7-19(2)23-10-11-24-22-9-8-20-16-21(29)12-14-26(20,3)25(22)13-15-27(23,24)4/h16,18-19,22-25,28H,5-15,17H2,1-4H3</t>
  </si>
  <si>
    <t>56792-59-7</t>
  </si>
  <si>
    <t>3a,6a,7a,12a-tetrahydroxy bile acid (THBA)</t>
  </si>
  <si>
    <t>C24H40O6</t>
  </si>
  <si>
    <t>InChI=1S/C24H40O6/c1-12(4-7-19(27)28)14-5-6-15-20-16(11-18(26)24(14,15)3)23(2)9-8-13(25)10-17(23)21(29)22(20)30/h12-18,20-22,25-26,29-30H,4-11H2,1-3H3,(H,27,28)/t12-,13-,14-,15+,16+,17+,18+,20+,21-,22+,23-,24-/m1/s1</t>
  </si>
  <si>
    <t>80875-92-9</t>
  </si>
  <si>
    <t>4ME 16:0 Diether PC</t>
  </si>
  <si>
    <t>C48H100NO6P</t>
  </si>
  <si>
    <t>InChI=1S/C48H100NO6P/c1-40(2)20-14-22-42(5)24-16-26-44(7)28-18-30-46(9)32-35-52-38-48(39-55-56(50,51)54-37-34-49(11,12)13)53-36-33-47(10)31-19-29-45(8)27-17-25-43(6)23-15-21-41(3)4/h40-48H,14-39H2,1-13H3/t42?,43?,44?,45?,46?,47?,48-/m1/s1</t>
  </si>
  <si>
    <t>200715-69-1</t>
  </si>
  <si>
    <t>7a,24(S)-dihydroxy-4-cholesten-3-one</t>
  </si>
  <si>
    <t>InChI=1S/C27H44O3/c1-16(2)23(29)9-6-17(3)20-7-8-21-25-22(11-13-27(20,21)5)26(4)12-10-19(28)14-18(26)15-24(25)30/h14,16-17,20-25,29-30H,6-13,15H2,1-5H3/t17?,20?,21?,22?,23-,24+,25?,26?,27?/m0/s1</t>
  </si>
  <si>
    <t>2260669-16-5</t>
  </si>
  <si>
    <t>C14 dihydroceramide (d18:0/14:0)</t>
  </si>
  <si>
    <t>C32H65NO3</t>
  </si>
  <si>
    <t>InChI=1S/C32H65NO3/c1-3-5-7-9-11-13-15-16-18-19-21-23-25-27-31(35)30(29-34)33-32(36)28-26-24-22-20-17-14-12-10-8-6-4-2/h30-31,34-35H,3-29H2,1-2H3,(H,33,36)/t30-,31+/m0/s1</t>
  </si>
  <si>
    <t>61389-70-6</t>
  </si>
  <si>
    <t>C18:1 Ceramide (d18:1/18:1(9Z))</t>
  </si>
  <si>
    <t>C36H69NO3</t>
  </si>
  <si>
    <t>InChI=1S/C36H69NO3/c1-3-5-7-9-11-13-15-17-18-20-22-24-26-28-30-32-36(40)37-34(33-38)35(39)31-29-27-25-23-21-19-16-14-12-10-8-6-4-2/h17-18,29,31,34-35,38-39H,3-16,19-28,30,32-33H2,1-2H3,(H,37,40)/b18-17-,31-29+/t34-,35+/m0/s1</t>
  </si>
  <si>
    <t>5966-28-9</t>
  </si>
  <si>
    <t>C18:1 Galactosyl(b) Ceramide (d18:1/18:1(9Z))</t>
  </si>
  <si>
    <t>C42H79NO8</t>
  </si>
  <si>
    <t>InChI=1S/C42H79NO8/c1-3-5-7-9-11-13-15-17-18-20-22-24-26-28-30-32-38(46)43-35(34-50-42-41(49)40(48)39(47)37(33-44)51-42)36(45)31-29-27-25-23-21-19-16-14-12-10-8-6-4-2/h17-18,29,31,35-37,39-42,44-45,47-49H,3-16,19-28,30,32-34H2,1-2H3,(H,43,46)/b18-17-,31-29+/t35-,36+,37+,39-,40-,41+,42+/m0/s1</t>
  </si>
  <si>
    <t>73039-25-5</t>
  </si>
  <si>
    <t>C24:1 Ceramide (d18:2(4E,8Z)/24:1(15Z))</t>
  </si>
  <si>
    <t>C42H79NO3</t>
  </si>
  <si>
    <t>InChI=1S/C42H79NO3/c1-3-5-7-9-11-13-15-17-18-19-20-21-22-23-24-26-28-30-32-34-36-38-42(46)43-40(39-44)41(45)37-35-33-31-29-27-25-16-14-12-10-8-6-4-2/h17-18,27,29,35,37,40-41,44-45H,3-16,19-26,28,30-34,36,38-39H2,1-2H3,(H,43,46)/b18-17-,29-27-,37-35+/t40-,41+/m0/s1</t>
  </si>
  <si>
    <t>2260670-17-3</t>
  </si>
  <si>
    <t>Cholesterol (ovine)</t>
  </si>
  <si>
    <t>C27H46O</t>
  </si>
  <si>
    <t>InChI=1S/C27H46O/c1-18(2)7-6-8-19(3)23-11-12-24-22-10-9-20-17-21(28)13-15-26(20,4)25(22)14-16-27(23,24)5/h9,18-19,21-25,28H,6-8,10-17H2,1-5H3/t19-,21+,22+,23-,24+,25+,26+,27-/m1/s1</t>
  </si>
  <si>
    <t>57-88-5</t>
  </si>
  <si>
    <t>D-ribo-phytosphingosine  (C17 base)</t>
  </si>
  <si>
    <t>C17H37NO3</t>
  </si>
  <si>
    <t>InChI=1S/C17H37NO3/c1-2-3-4-5-6-7-8-9-10-11-12-13-16(20)17(21)15(18)14-19/h15-17,19-21H,2-14,18H2,1H3/t15-,16+,17-/m0/s1</t>
  </si>
  <si>
    <t>40289-37-0</t>
  </si>
  <si>
    <t>iso 15:0 fatty acid</t>
  </si>
  <si>
    <t>InChI=1S/C15H30O2/c1-14(2)12-10-8-6-4-3-5-7-9-11-13-15(16)17/h14H,3-13H2,1-2H3,(H,16,17)</t>
  </si>
  <si>
    <t>2485-71-4</t>
  </si>
  <si>
    <t>N-C16-deoxysphingosine</t>
  </si>
  <si>
    <t>C34H67NO2</t>
  </si>
  <si>
    <t>InChI=1S/C34H67NO2/c1-4-6-8-10-12-14-16-18-20-22-24-26-28-30-33(36)32(3)35-34(37)31-29-27-25-23-21-19-17-15-13-11-9-7-5-2/h28,30,32-33,36H,4-27,29,31H2,1-3H3,(H,35,37)/b30-28+/t32-,33+/m0/s1</t>
  </si>
  <si>
    <t>1246298-56-5</t>
  </si>
  <si>
    <t>Sphinganine-1-Phosphate (d20:0)</t>
  </si>
  <si>
    <t>InChI=1S/C20H44NO5P/c1-2-3-4-5-6-7-8-9-10-11-12-13-14-15-16-17-20(22)19(21)18-26-27(23,24)25/h19-20,22H,2-18,21H2,1H3,(H2,23,24,25)/t19-,20+/m0/s1</t>
  </si>
  <si>
    <t>436846-91-2</t>
  </si>
  <si>
    <t>08:0 PE</t>
  </si>
  <si>
    <t>C21H42NO8P</t>
  </si>
  <si>
    <t>96760-44-0</t>
  </si>
  <si>
    <t>16:0 Dimethyl PE</t>
  </si>
  <si>
    <t>3922-61-0</t>
  </si>
  <si>
    <t>16:0 Ptd Thioethanol</t>
  </si>
  <si>
    <t>C37H73O8PS</t>
  </si>
  <si>
    <t>474923-39-2</t>
  </si>
  <si>
    <t xml:space="preserve">16:0-18:1 EPC </t>
  </si>
  <si>
    <t>328250-19-7</t>
  </si>
  <si>
    <t>17:0(2S-OH) Ceramide</t>
  </si>
  <si>
    <t>1246298-47-4</t>
  </si>
  <si>
    <t>18:0 aminoethyl PC</t>
  </si>
  <si>
    <t>C45H91N2O8P</t>
  </si>
  <si>
    <t>2389048-39-7</t>
  </si>
  <si>
    <t>24:0(2S-OH) Ceramide</t>
  </si>
  <si>
    <t>C42H83NO4</t>
  </si>
  <si>
    <t>112317-53-0</t>
  </si>
  <si>
    <t>24:1(2R-OH) Ceramide</t>
  </si>
  <si>
    <t>1246298-50-9</t>
  </si>
  <si>
    <t>3b,7a,24S-trihydroxy-5-cholestenoic acid</t>
  </si>
  <si>
    <t>2260669-22-3</t>
  </si>
  <si>
    <t>4ME 16:0 PS</t>
  </si>
  <si>
    <t xml:space="preserve">	C46H90NO10P</t>
  </si>
  <si>
    <t>474967-76-5</t>
  </si>
  <si>
    <t>7-keto-27-hydroxycholesterol</t>
  </si>
  <si>
    <t>240129-30-0</t>
  </si>
  <si>
    <t>Atheronal B</t>
  </si>
  <si>
    <t>374563-89-7</t>
  </si>
  <si>
    <t>C17:0 anandamide phosphate</t>
  </si>
  <si>
    <t>C19H40NO5P</t>
  </si>
  <si>
    <t>2260670-51-5</t>
  </si>
  <si>
    <t>Glycochenodeoxycholic acid</t>
  </si>
  <si>
    <t>640-79-9</t>
  </si>
  <si>
    <t>N-24:0 Phytosphingosine</t>
  </si>
  <si>
    <t>C42H85NO4</t>
  </si>
  <si>
    <t>34437-74-6</t>
  </si>
  <si>
    <t>N-C16-desoxymethylsphinganine</t>
  </si>
  <si>
    <t>C33H67NO2</t>
  </si>
  <si>
    <t>1246298-42-9</t>
  </si>
  <si>
    <t>PGE1</t>
  </si>
  <si>
    <t>C20H34O5</t>
  </si>
  <si>
    <t>745-65-3</t>
  </si>
  <si>
    <t>06:0 SM (d18:1/6:0)</t>
  </si>
  <si>
    <t>C29H59N2O6P</t>
  </si>
  <si>
    <t>182493-45-4</t>
  </si>
  <si>
    <t>12:0 N-Biotinyl fatty acid, NHS</t>
  </si>
  <si>
    <t>C26H42N4O6S</t>
  </si>
  <si>
    <t>216453-50-8</t>
  </si>
  <si>
    <t>14:0-14:0(COOH) PC</t>
  </si>
  <si>
    <t>C36H70NO10P</t>
  </si>
  <si>
    <t>119766-79-9</t>
  </si>
  <si>
    <t>17:0 SM (d18:1/17:0)</t>
  </si>
  <si>
    <t>C40H81N2O6P</t>
  </si>
  <si>
    <t>121999-64-2</t>
  </si>
  <si>
    <t>18:1 Glutaryl PE</t>
  </si>
  <si>
    <t>C46H84NO11P</t>
  </si>
  <si>
    <t>111516-02-0</t>
  </si>
  <si>
    <t>18:1 SM (d18:1/18:1(9Z))</t>
  </si>
  <si>
    <t>C41H81N2O6P</t>
  </si>
  <si>
    <t>108392-10-5</t>
  </si>
  <si>
    <t>18:1(2S-OH) Ceramide</t>
  </si>
  <si>
    <t>C36H69NO4</t>
  </si>
  <si>
    <t>1246298-53-2</t>
  </si>
  <si>
    <t>4E,14Z-Sphingadiene</t>
  </si>
  <si>
    <t>25696-03-1</t>
  </si>
  <si>
    <t>C16 Lactosyl(b) Ceramide  (d18:1/16:0)</t>
  </si>
  <si>
    <t>C46H87NO13</t>
  </si>
  <si>
    <t>4201-62-1</t>
  </si>
  <si>
    <t>C24:1 Mono-sulfo galactosyl (alpha) ceramide (d18:1/24:1)</t>
  </si>
  <si>
    <t>C48H91NO11S</t>
  </si>
  <si>
    <t>2260670-38-8</t>
  </si>
  <si>
    <t>D-threo-PPMP</t>
  </si>
  <si>
    <t>C29H50N2O3</t>
  </si>
  <si>
    <t>139889-53-5</t>
  </si>
  <si>
    <t>N-16:0 Phytosphingosine</t>
  </si>
  <si>
    <t>C34H69NO4</t>
  </si>
  <si>
    <t>111149-09-8</t>
  </si>
  <si>
    <t>N-dodecanoyl-L-homoserine lactone</t>
  </si>
  <si>
    <t>C16H29NO3</t>
  </si>
  <si>
    <t>137173-46-7</t>
  </si>
  <si>
    <t>N-palmitoylglycine</t>
  </si>
  <si>
    <t>C18H35NO3</t>
  </si>
  <si>
    <t>2441-41-0</t>
  </si>
  <si>
    <t>Sphinganine-1-Phosphate (d18:0)</t>
  </si>
  <si>
    <t>C18H40NO5P</t>
  </si>
  <si>
    <t>19794-97-9</t>
  </si>
  <si>
    <t>07:0 PC (DHPC)</t>
  </si>
  <si>
    <t>39036-04-9</t>
  </si>
  <si>
    <t>08:0 DG</t>
  </si>
  <si>
    <t>60514-48-9</t>
  </si>
  <si>
    <t>10:0 PG</t>
  </si>
  <si>
    <t>322647-25-6</t>
  </si>
  <si>
    <t>12:0 PA</t>
  </si>
  <si>
    <t>108321-06-8</t>
  </si>
  <si>
    <t>13:0 Lyso PI</t>
  </si>
  <si>
    <t>1246430-02-3</t>
  </si>
  <si>
    <t>16:0 Phosphatidylethanol</t>
  </si>
  <si>
    <t>C44H80N7O17P3S</t>
  </si>
  <si>
    <t>92609-90-0</t>
  </si>
  <si>
    <t>18:0 PE</t>
  </si>
  <si>
    <t>1069-79-0</t>
  </si>
  <si>
    <t>18:1 stigmasteryl glucose</t>
  </si>
  <si>
    <t>C53H90O7</t>
  </si>
  <si>
    <t>111103-97-0</t>
  </si>
  <si>
    <t>18:1-2:0 DG</t>
  </si>
  <si>
    <t>86390-77-4</t>
  </si>
  <si>
    <t>3-oxo chenodeoxycholic acid</t>
  </si>
  <si>
    <t>4185-00-6</t>
  </si>
  <si>
    <t>7?,27-dihydroxy-4-cholesten-3-one</t>
  </si>
  <si>
    <t>192187-67-0</t>
  </si>
  <si>
    <t>C12 Mono-Sulfo Galactosyl(ß) Ceramide  (d18:1/12:0)</t>
  </si>
  <si>
    <t xml:space="preserve"> C45H80N7O17P3S</t>
  </si>
  <si>
    <t>852043-39-1</t>
  </si>
  <si>
    <t>C16 Ceramide (d18:1/16:0)</t>
  </si>
  <si>
    <t>24696-26-2</t>
  </si>
  <si>
    <t>C18(Plasm)-22:6 PC</t>
  </si>
  <si>
    <t>C48H84NO7P</t>
  </si>
  <si>
    <t>799268-64-7</t>
  </si>
  <si>
    <t>C20 Ceramide (d18:1/20:0)</t>
  </si>
  <si>
    <t>C47H84O16P2</t>
  </si>
  <si>
    <t>123482-93-9</t>
  </si>
  <si>
    <t>cholestenone</t>
  </si>
  <si>
    <t>601-57-0</t>
  </si>
  <si>
    <t>N-16:0 L-Serine</t>
  </si>
  <si>
    <t>58725-46-5</t>
  </si>
  <si>
    <t>N-C12-deoxysphingosine</t>
  </si>
  <si>
    <t>1246298-54-3</t>
  </si>
  <si>
    <t>trihydroxycholestanoic acid</t>
  </si>
  <si>
    <t>547-98-8</t>
  </si>
  <si>
    <t>12:0(2S-OH) Ceramide</t>
  </si>
  <si>
    <t>C30H59NO4</t>
  </si>
  <si>
    <t>1246298-45-2</t>
  </si>
  <si>
    <t>12-ketochenodeoxycholic acid</t>
  </si>
  <si>
    <t>204-02-3</t>
  </si>
  <si>
    <t>14:0 PA</t>
  </si>
  <si>
    <t>C31H61O8P</t>
  </si>
  <si>
    <t>80724-31-8</t>
  </si>
  <si>
    <t>14:1 EPC (Tf Salt)</t>
  </si>
  <si>
    <t>C38H72NO8P</t>
  </si>
  <si>
    <t>1246304-44-8</t>
  </si>
  <si>
    <t>16:0 Lyso PS</t>
  </si>
  <si>
    <t>C22H44NO9P</t>
  </si>
  <si>
    <t>143077-66-1</t>
  </si>
  <si>
    <t>16:0-09:0 (ALDO) PC</t>
  </si>
  <si>
    <t>C33H64NO9P</t>
  </si>
  <si>
    <t>135726-46-4</t>
  </si>
  <si>
    <t>17:0 PE</t>
  </si>
  <si>
    <t>140219-78-9</t>
  </si>
  <si>
    <t>18:1(n10)-16:0 PC</t>
  </si>
  <si>
    <t>2389048-47-7</t>
  </si>
  <si>
    <t>3a,6b,7a,12a-tetrahydroxy bile acid (THBA)</t>
  </si>
  <si>
    <t>80875-93-0</t>
  </si>
  <si>
    <t>3-oxo deoxycholic acid</t>
  </si>
  <si>
    <t>4185-01-7</t>
  </si>
  <si>
    <t>5b,6b-epoxycholestanol</t>
  </si>
  <si>
    <t>4025-59-6</t>
  </si>
  <si>
    <t>6,7-diketolithocholic acid</t>
  </si>
  <si>
    <t>1643669-23-1</t>
  </si>
  <si>
    <t>C16-18:1 PE</t>
  </si>
  <si>
    <t>C39H78NO7P</t>
  </si>
  <si>
    <t>119904-40-4</t>
  </si>
  <si>
    <t>C-16Miltefosine</t>
  </si>
  <si>
    <t>C21H46NO4P</t>
  </si>
  <si>
    <t xml:space="preserve">58066-85-6 </t>
  </si>
  <si>
    <t>C18:1 Lactosyl(b) Ceramide (d18:1/18:1)</t>
  </si>
  <si>
    <t>C48H89NO13</t>
  </si>
  <si>
    <t>109719-59-7</t>
  </si>
  <si>
    <t>C18-02:0 PC</t>
  </si>
  <si>
    <t>C28H58NO7P</t>
  </si>
  <si>
    <t>74389-69-8</t>
  </si>
  <si>
    <t>C18-04:0 PC</t>
  </si>
  <si>
    <t>83526-67-4</t>
  </si>
  <si>
    <t>C2 Ceramide (d18:1/2:0)</t>
  </si>
  <si>
    <t>C20H39NO3</t>
  </si>
  <si>
    <t>195194-58-2</t>
  </si>
  <si>
    <t>N-palmitoyl homocysteine (PHC)</t>
  </si>
  <si>
    <t>C20H39NO3S</t>
  </si>
  <si>
    <t>474942-73-9</t>
  </si>
  <si>
    <t>PG(18:1(9E)/18:1(9E))</t>
  </si>
  <si>
    <t>322647-40-5</t>
  </si>
  <si>
    <t>2S-OMPT</t>
  </si>
  <si>
    <t>C22H43O6PS</t>
  </si>
  <si>
    <t>645408-61-3</t>
  </si>
  <si>
    <t>03:0 PC</t>
  </si>
  <si>
    <t>C14H28NO8P</t>
  </si>
  <si>
    <t>66414-33-3</t>
  </si>
  <si>
    <t>08:0 Lyso PC</t>
  </si>
  <si>
    <t>C16H34NO7P</t>
  </si>
  <si>
    <t>45287-18-1</t>
  </si>
  <si>
    <t>10:0 PE</t>
  </si>
  <si>
    <t>C25H50NO8P</t>
  </si>
  <si>
    <t>253685-27-7</t>
  </si>
  <si>
    <t>12-ketolithocholic acid</t>
  </si>
  <si>
    <t>5130-29-0</t>
  </si>
  <si>
    <t>16:0 aldehyde</t>
  </si>
  <si>
    <t>C16H32O</t>
  </si>
  <si>
    <t>ND</t>
  </si>
  <si>
    <t>629-80-1</t>
  </si>
  <si>
    <t>16:0 Lyso PG</t>
  </si>
  <si>
    <t>C22H45O9P</t>
  </si>
  <si>
    <t>326495-22-1</t>
  </si>
  <si>
    <t>16:0-18:1 Diether PG</t>
  </si>
  <si>
    <t>C40H81O8P</t>
  </si>
  <si>
    <t>1449574-32-6</t>
  </si>
  <si>
    <t>18:0 (9,10dibromo) PC</t>
  </si>
  <si>
    <t>C44H84NO8PBr4</t>
  </si>
  <si>
    <t>217075-01-9</t>
  </si>
  <si>
    <t>18:0 Coenzyme A</t>
  </si>
  <si>
    <t>C39H70N7O17P3S</t>
  </si>
  <si>
    <t>799812-87-6</t>
  </si>
  <si>
    <t>18:0-18:2 PG</t>
  </si>
  <si>
    <t>474943-26-5</t>
  </si>
  <si>
    <t>18:1 Dodecanylamine PE</t>
  </si>
  <si>
    <t>C53H101N2O9P</t>
  </si>
  <si>
    <t>474944-10-0</t>
  </si>
  <si>
    <t>18:1 PI</t>
  </si>
  <si>
    <t>C45H83O13P</t>
  </si>
  <si>
    <t>799268-53-4</t>
  </si>
  <si>
    <t>18:1(11-cis) PC</t>
  </si>
  <si>
    <t>56421-09-1</t>
  </si>
  <si>
    <t>C18:1 Lyso PAF</t>
  </si>
  <si>
    <t>87907-66-2</t>
  </si>
  <si>
    <t>C8 Ceramide-1-Phosphate (d18:1/8:0)</t>
  </si>
  <si>
    <t>C26H52NO6P</t>
  </si>
  <si>
    <t>474943-70-9</t>
  </si>
  <si>
    <t>DGDG</t>
  </si>
  <si>
    <t>C51H84O15</t>
  </si>
  <si>
    <t>63142-69-8</t>
  </si>
  <si>
    <t>IP3(1,3,5)</t>
  </si>
  <si>
    <t>C6H15O15P3</t>
  </si>
  <si>
    <t>1246355-67-8</t>
  </si>
  <si>
    <t>PGB1</t>
  </si>
  <si>
    <t>C20H32O4</t>
  </si>
  <si>
    <t>13345-51-2</t>
  </si>
  <si>
    <t>06:0 Lyso PA</t>
  </si>
  <si>
    <t>C9H19O7P</t>
  </si>
  <si>
    <t>InChI=1S/C9H19O7P/c1-2-3-4-5-9(11)15-6-8(10)7-16-17(12,13)14/h8,10H,2-7H2,1H3,(H2,12,13,14)/t8-/m1/s1</t>
  </si>
  <si>
    <t>384835-45-4</t>
  </si>
  <si>
    <t>12:0 PC (DLPC)</t>
  </si>
  <si>
    <t>C32H64NO8P</t>
  </si>
  <si>
    <t>InChI=1S/C32H64NO8P/c1-6-8-10-12-14-16-18-20-22-24-31(34)38-28-30(29-40-42(36,37)39-27-26-33(3,4)5)41-32(35)25-23-21-19-17-15-13-11-9-7-2/h30H,6-29H2,1-5H3/t30-/m1/s1</t>
  </si>
  <si>
    <t>18194-25-7</t>
  </si>
  <si>
    <t>13:0 Lyso PE</t>
  </si>
  <si>
    <t>InChI=1S/C18H38NO7P/c1-2-3-4-5-6-7-8-9-10-11-12-18(21)24-15-17(20)16-26-27(22,23)25-14-13-19/h17,20H,2-16,19H2,1H3,(H,22,23)/t17-/m1/s1</t>
  </si>
  <si>
    <t>1223068-83-4</t>
  </si>
  <si>
    <t>16:0 Lyso PC</t>
  </si>
  <si>
    <t>InChI=1S/C24H50NO7P/c1-5-6-7-8-9-10-11-12-13-14-15-16-17-18-24(27)30-21-23(26)22-32-33(28,29)31-20-19-25(2,3)4/h23,26H,5-22H2,1-4H3/p+1</t>
  </si>
  <si>
    <t>17364-16-8</t>
  </si>
  <si>
    <t>17:1 Lyso PE</t>
  </si>
  <si>
    <t>C22H44NO7P</t>
  </si>
  <si>
    <t>InChI=1S/C22H44NO7P/c1-2-3-4-5-6-7-8-9-10-11-12-13-14-15-16-22(25)28-19-21(24)20-30-31(26,27)29-18-17-23/h7-8,21,24H,2-6,9-20,23H2,1H3,(H,26,27)/b8-7-/t21-/m1/s1</t>
  </si>
  <si>
    <t>1246298-09-8</t>
  </si>
  <si>
    <t>17:1 Lyso PG</t>
  </si>
  <si>
    <t>C23H45O9P</t>
  </si>
  <si>
    <t>InChI=1S/C23H45O9P/c1-2-3-4-5-6-7-8-9-10-11-12-13-14-15-16-23(27)30-18-22(26)20-32-33(28,29)31-19-21(25)17-24/h7-8,21-22,24-26H,2-6,9-20H2,1H3,(H,28,29)/b8-7-/t21?,22-/m1/s1</t>
  </si>
  <si>
    <t>1246298-11-2</t>
  </si>
  <si>
    <t>22:0(2R-OH) Ceramide</t>
  </si>
  <si>
    <t>C40H79NO4</t>
  </si>
  <si>
    <t>InChI=1S/C40H79NO4/c1-3-5-7-9-11-13-15-17-18-19-20-21-23-25-27-29-31-33-35-39(44)40(45)41-37(36-42)38(43)34-32-30-28-26-24-22-16-14-12-10-8-6-4-2/h32,34,37-39,42-44H,3-31,33,35-36H2,1-2H3,(H,41,45)/b34-32+/t37-,38+,39+/m0/s1</t>
  </si>
  <si>
    <t>31417-10-4</t>
  </si>
  <si>
    <t>25-hydroxycholesterol-3-sulfate</t>
  </si>
  <si>
    <t>C27H46O5S</t>
  </si>
  <si>
    <t>InChI=1S/C27H46O5S/c1-18(7-6-14-25(2,3)28)22-10-11-23-21-9-8-19-17-20(32-33(29,30)31)12-15-26(19,4)24(21)13-16-27(22,23)5/h8,18,20-24,28H,6-7,9-17H2,1-5H3,(H,29,30,31)/t18-,20+,21+,22-,23+,24+,26+,27-/m1/s1</t>
  </si>
  <si>
    <t>884905-07-1</t>
  </si>
  <si>
    <t>3ß-OH-7-oxocholenic acid</t>
  </si>
  <si>
    <t>C24H36O4</t>
  </si>
  <si>
    <t>InChI=1S/C24H36O4/c1-14(4-7-21(27)28)17-5-6-18-22-19(9-11-24(17,18)3)23(2)10-8-16(25)12-15(23)13-20(22)26/h13-14,16-19,22,25H,4-12H2,1-3H3,(H,27,28)/t14-,16+,17-,18+,19+,22+,23+,24-/m1/s1</t>
  </si>
  <si>
    <t>25218-38-6</t>
  </si>
  <si>
    <t>5a,6a-epoxycholestanol</t>
  </si>
  <si>
    <t>InChI=1S/C27H46O2/c1-17(2)7-6-8-18(3)21-9-10-22-20-15-24-27(29-24)16-19(28)11-14-26(27,5)23(20)12-13-25(21,22)4/h17-24,28H,6-16H2,1-5H3/t18-,19+,20+,21-,22+,23+,24+,25-,26-,27+/m1/s1</t>
  </si>
  <si>
    <t>1250-95-9</t>
  </si>
  <si>
    <t>9-PAHSA</t>
  </si>
  <si>
    <t>InChI=1S/C34H66O4/c1-3-5-7-9-11-12-13-14-15-16-18-23-27-31-34(37)38-32(28-24-20-17-10-8-6-4-2)29-25-21-19-22-26-30-33(35)36/h32H,3-31H2,1-2H3,(H,35,36)</t>
  </si>
  <si>
    <t>1481636-31-0</t>
  </si>
  <si>
    <t>C12 Galactosyl(b) Ceramide (d18:1/12:0)</t>
  </si>
  <si>
    <t>InChI=1S/C36H69NO8/c1-3-5-7-9-11-13-14-15-16-18-19-21-23-25-30(39)29(28-44-36-35(43)34(42)33(41)31(27-38)45-36)37-32(40)26-24-22-20-17-12-10-8-6-4-2/h23,25,29-31,33-36,38-39,41-43H,3-22,24,26-28H2,1-2H3,(H,37,40)/b25-23+/t29-,30+,31+,33-,34-,35+,36+/m0/s1</t>
  </si>
  <si>
    <t>41613-14-3</t>
  </si>
  <si>
    <t>C8 Galactosyl(a) Ceramide (d18:1/8:0)</t>
  </si>
  <si>
    <t>InChI=1S/C32H61NO8/c1-3-5-7-9-10-11-12-13-14-15-16-18-19-21-26(35)25(33-28(36)22-20-17-8-6-4-2)24-40-32-31(39)30(38)29(37)27(23-34)41-32/h19,21,25-27,29-32,34-35,37-39H,3-18,20,22-24H2,1-2H3,(H,33,36)/b21-19+/t25-,26+,27+,29-,30-,31+,32-/m0/s1</t>
  </si>
  <si>
    <t>2260669-95-0</t>
  </si>
  <si>
    <t>Galactosyl Cholesterol</t>
  </si>
  <si>
    <t>InChI=1S/C33H56O6/c1-19(2)7-6-8-20(3)24-11-12-25-23-10-9-21-17-22(13-15-32(21,4)26(23)14-16-33(24,25)5)38-31-30(37)29(36)28(35)27(18-34)39-31/h9,19-20,22-31,34-37H,6-8,10-18H2,1-5H3/t20-,22+,23?,24-,25?,26?,27-,28+,29+,30-,31-,32+,33-/m1/s1</t>
  </si>
  <si>
    <t>51704-23-5</t>
  </si>
  <si>
    <t>Galactosyl(b) Dimethyl Sphingosine (d18:1)</t>
  </si>
  <si>
    <t>C26H51NO7</t>
  </si>
  <si>
    <t>InChI=1S/C26H51NO7/c1-4-5-6-7-8-9-10-11-12-13-14-15-16-17-21(29)20(27(2)3)19-33-26-25(32)24(31)23(30)22(18-28)34-26/h16-17,20-26,28-32H,4-15,18-19H2,1-3H3/b17-16+/t20-,21+,22+,23-,24-,25+,26+/m0/s1</t>
  </si>
  <si>
    <t>240491-19-4</t>
  </si>
  <si>
    <t>Tauroursodeoxycholic acid</t>
  </si>
  <si>
    <t>InChI=1S/C26H45NO6S/c1-16(4-7-23(30)27-12-13-34(31,32)33)19-5-6-20-24-21(9-11-26(19,20)3)25(2)10-8-18(28)14-17(25)15-22(24)29/h16-22,24,28-29H,4-15H2,1-3H3,(H,27,30)(H,31,32,33)/t16-,17+,18-,19-,20+,21+,22+,24+,25+,26-/m1/s1</t>
  </si>
  <si>
    <t>35807-85-3</t>
  </si>
  <si>
    <t>zymostenol</t>
  </si>
  <si>
    <t>InChI=1S/C27H46O/c1-18(2)7-6-8-19(3)23-11-12-24-22-10-9-20-17-21(28)13-15-26(20,4)25(22)14-16-27(23,24)5/h18-21,23-24,28H,6-17H2,1-5H3/t19-,20+,21+,23-,24+,26+,27-/m1/s1</t>
  </si>
  <si>
    <t>566-97-2</t>
  </si>
  <si>
    <t>10:0 PC</t>
  </si>
  <si>
    <t>C28H56NO8P</t>
  </si>
  <si>
    <t>InChI=1S/C28H56NO8P/c1-6-8-10-12-14-16-18-20-27(30)34-24-26(25-36-38(32,33)35-23-22-29(3,4)5)37-28(31)21-19-17-15-13-11-9-7-2/h26H,6-25H2,1-5H3/t26-/m0/s1</t>
  </si>
  <si>
    <t>3436-44-0</t>
  </si>
  <si>
    <t>13:0 Lyso PS</t>
  </si>
  <si>
    <t>C19H38NO9P</t>
  </si>
  <si>
    <t>InChI=1S/C19H38NO9P/c1-2-3-4-5-6-7-8-9-10-11-12-18(22)27-13-16(21)14-28-30(25,26)29-15-17(20)19(23)24/h16-17,21H,2-15,20H2,1H3,(H,23,24)(H,25,26)/t16-,17+/m1/s1</t>
  </si>
  <si>
    <t>1246298-14-5</t>
  </si>
  <si>
    <t>14:0 PG</t>
  </si>
  <si>
    <t>InChI=1S/C34H67O10P/c1-3-5-7-9-11-13-15-17-19-21-23-25-33(37)41-29-32(30-43-45(39,40)42-28-31(36)27-35)44-34(38)26-24-22-20-18-16-14-12-10-8-6-4-2/h31-32,35-36H,3-30H2,1-2H3,(H,39,40)/t31?,32-/m1/s1</t>
  </si>
  <si>
    <t>200880-40-6</t>
  </si>
  <si>
    <t>16:0 DG Galloyl</t>
  </si>
  <si>
    <t>C42H72O9</t>
  </si>
  <si>
    <t>InChI=1S/C42H72O9/c1-3-5-7-9-11-13-15-17-19-21-23-25-27-29-39(45)49-33-36(34-50-42(48)35-31-37(43)41(47)38(44)32-35)51-40(46)30-28-26-24-22-20-18-16-14-12-10-8-6-4-2/h31-32,36,43-44,47H,3-30,33-34H2,1-2H3/t36-/m1/s1</t>
  </si>
  <si>
    <t>799812-76-3</t>
  </si>
  <si>
    <t>18:0-14:0 PC</t>
  </si>
  <si>
    <t>InChI=1S/C40H80NO8P/c1-6-8-10-12-14-16-18-19-20-21-23-24-26-28-30-32-39(42)46-36-38(37-48-50(44,45)47-35-34-41(3,4)5)49-40(43)33-31-29-27-25-22-17-15-13-11-9-7-2/h38H,6-37H2,1-5H3/t38-/m1/s1</t>
  </si>
  <si>
    <t>20664-02-2</t>
  </si>
  <si>
    <t>18:1 BMP (R,R)</t>
  </si>
  <si>
    <t>InChI=1S/C42H79O10P/c1-3-5-7-9-11-13-15-17-19-21-23-25-27-29-31-33-41(45)49-35-39(43)37-51-53(47,48)52-38-40(44)36-50-42(46)34-32-30-28-26-24-22-20-18-16-14-12-10-8-6-4-2/h17-20,39-40,43-44H,3-16,21-38H2,1-2H3,(H,47,48)/b19-17-,20-18-/t39-,40-/m1/s1</t>
  </si>
  <si>
    <t>1246303-13-8</t>
  </si>
  <si>
    <t>19:0 PC</t>
  </si>
  <si>
    <t>InChI=1/C46H92NO8P/c1-6-8-10-12-14-16-18-20-22-24-26-28-30-32-34-36-38-45(48)52-42-44(43-54-56(50,51)53-41-40-47(3,4)5)55-46(49)39-37-35-33-31-29-27-25-23-21-19-17-15-13-11-9-7-2/h44H,6-43H2,1-5H3/p+1/t44-/m1/s1</t>
  </si>
  <si>
    <t>95416-27-6</t>
  </si>
  <si>
    <t>22:0(2S-OH) Ceramide</t>
  </si>
  <si>
    <t>InChI=1S/C40H79NO4/c1-3-5-7-9-11-13-15-17-18-19-20-21-23-25-27-29-31-33-35-39(44)40(45)41-37(36-42)38(43)34-32-30-28-26-24-22-16-14-12-10-8-6-4-2/h32,34,37-39,42-44H,3-31,33,35-36H2,1-2H3,(H,41,45)/b34-32+/t37-,38+,39-/m0/s1</t>
  </si>
  <si>
    <t>1246298-49-6</t>
  </si>
  <si>
    <t>3ß,24S-dihydroxy-5-cholestenoic acid</t>
  </si>
  <si>
    <t>InChI=1S/C27H44O4/c1-16(5-10-24(29)17(2)25(30)31)21-8-9-22-20-7-6-18-15-19(28)11-13-26(18,3)23(20)12-14-27(21,22)4/h6,16-17,19-24,28-29H,5,7-15H2,1-4H3,(H,30,31)/t16-,17-,19+,20?,21-,22?,23?,24+,26+,27-/m1/s1</t>
  </si>
  <si>
    <t>2260669-24-5</t>
  </si>
  <si>
    <t>4ME 16:0 PA</t>
  </si>
  <si>
    <t>C43H85O8P</t>
  </si>
  <si>
    <t>InChI=1S/C43H85O8P/c1-33(2)17-11-19-35(5)21-13-23-37(7)25-15-27-39(9)29-42(44)49-31-41(32-50-52(46,47)48)51-43(45)30-40(10)28-16-26-38(8)24-14-22-36(6)20-12-18-34(3)4/h33-41H,11-32H2,1-10H3,(H2,46,47,48)/t35?,36?,37?,38?,39?,40?,41-/m1/s1</t>
  </si>
  <si>
    <t>474967-75-4</t>
  </si>
  <si>
    <t>4ß-hydroxycholesterol</t>
  </si>
  <si>
    <t>InChI=1/C27H46O2/c1-17(2)7-6-8-18(3)20-11-12-21-19-9-10-23-25(29)24(28)14-16-27(23,5)22(19)13-15-26(20,21)4/h10,17-22,24-25,28-29H,6-9,11-16H2,1-5H3/t18-,19+,20-,21+,22+,24+,25-,26-,27-/m1/s1</t>
  </si>
  <si>
    <t>17320-10-4</t>
  </si>
  <si>
    <t>C16 Galactosyl(?) Ceramide (d18:1/16:0)</t>
  </si>
  <si>
    <t>C40H77NO8</t>
  </si>
  <si>
    <t>InChI=1S/C40H77NO8/c1-3-5-7-9-11-13-15-17-19-21-23-25-27-29-34(43)33(32-48-40-39(47)38(46)37(45)35(31-42)49-40)41-36(44)30-28-26-24-22-20-18-16-14-12-10-8-6-4-2/h27,29,33-35,37-40,42-43,45-47H,3-26,28,30-32H2,1-2H3,(H,41,44)/b29-27+/t33-,34+,35+,37-,38-,39+,40-/m0/s1</t>
  </si>
  <si>
    <t>2260795-77-3</t>
  </si>
  <si>
    <t>CholPC</t>
  </si>
  <si>
    <t>C32H58NO4P</t>
  </si>
  <si>
    <t>InChI=1S/C32H58NO4P/c1-23(2)10-9-11-24(3)28-14-15-29-27-13-12-25-22-26(37-38(34,35)36-21-20-33(6,7)8)16-18-31(25,4)30(27)17-19-32(28,29)5/h12,23-24,26-30H,9-11,13-22H2,1-8H3/t24-,26+,27+,28-,29+,30+,31+,32-/m1/s1</t>
  </si>
  <si>
    <t>65956-64-1</t>
  </si>
  <si>
    <t>DC-Cholesterol?HCl</t>
  </si>
  <si>
    <t>C32H56N2O2</t>
  </si>
  <si>
    <t>InChI=1S/C32H56N2O2/c1-22(2)9-8-10-23(3)27-13-14-28-26-12-11-24-21-25(36-30(35)33-19-20-34(6)7)15-17-31(24,4)29(26)16-18-32(27,28)5/h11,22-23,25-29H,8-10,12-21H2,1-7H3,(H,33,35)/t23-,25+,26+,27-,28+,29+,31+,32-/m1/s1</t>
  </si>
  <si>
    <t>166023-21-8</t>
  </si>
  <si>
    <t>DMHCA</t>
  </si>
  <si>
    <t>C26H43NO2</t>
  </si>
  <si>
    <t>InChI=1S/C26H43NO2/c1-17(6-11-24(29)27(4)5)21-9-10-22-20-8-7-18-16-19(28)12-14-25(18,2)23(20)13-15-26(21,22)3/h7,17,19-23,28H,6,8-16H2,1-5H3/t17-,19+,20+,21-,22+,23+,25+,26-/m1/s1</t>
  </si>
  <si>
    <t>79066-03-8</t>
  </si>
  <si>
    <t>Galactosyl(ß) Sphingosine (d18:1)</t>
  </si>
  <si>
    <t>InChI=1S/C24H47NO7/c1-2-3-4-5-6-7-8-9-10-11-12-13-14-15-19(27)18(25)17-31-24-23(30)22(29)21(28)20(16-26)32-24/h14-15,18-24,26-30H,2-13,16-17,25H2,1H3/b15-14+/t18-,19+,20+,21-,22-,23+,24+/m0/s1</t>
  </si>
  <si>
    <t>2238-90-6</t>
  </si>
  <si>
    <t>N-C16-deoxysphinganine</t>
  </si>
  <si>
    <t>C34H69NO2</t>
  </si>
  <si>
    <t>InChI=1S/C34H69NO2/c1-4-6-8-10-12-14-16-18-20-22-24-26-28-30-33(36)32(3)35-34(37)31-29-27-25-23-21-19-17-15-13-11-9-7-5-2/h32-33,36H,4-31H2,1-3H3,(H,35,37)/t32-,33+/m0/s1</t>
  </si>
  <si>
    <t>378755-69-2</t>
  </si>
  <si>
    <t>Taurodeoxycholic acid</t>
  </si>
  <si>
    <t>InChI=1S/C26H45NO6S/c1-16(4-9-24(30)27-12-13-34(31,32)33)20-7-8-21-19-6-5-17-14-18(28)10-11-25(17,2)22(19)15-23(29)26(20,21)3/h16-23,28-29H,4-15H2,1-3H3,(H,27,30)(H,31,32,33)/t16?,17-,18-,19+,20-,21+,22+,23+,25+,26-/m1/s1</t>
  </si>
  <si>
    <t>1180-95-6</t>
  </si>
  <si>
    <t>Trimethyl Sphingosine (d18:1)</t>
  </si>
  <si>
    <t>C21H43NO2</t>
  </si>
  <si>
    <t>InChI=1S/C21H43NO2/c1-5-6-7-8-9-10-11-12-13-14-15-16-17-18-21(24)20(19-23)22(2,3)4/h17-18,20-21,23H,5-16,19H2,1-4H3/b18-17+/t20-,21+/m0/s1</t>
  </si>
  <si>
    <t>133561-52-1</t>
  </si>
  <si>
    <t>15:0-18:1 PC</t>
  </si>
  <si>
    <t>InChI=1S/C41H80NO8P/c1-6-8-10-12-14-16-18-20-21-22-24-26-28-30-32-34-41(44)50-39(38-49-51(45,46)48-36-35-42(3,4)5)37-47-40(43)33-31-29-27-25-23-19-17-15-13-11-9-7-2/h20-21,39H,6-19,22-38H2,1-5H3/b21-20-/t39-/m1/s1</t>
  </si>
  <si>
    <t>253127-55-8</t>
  </si>
  <si>
    <t>16:0 propargyl SM (d18:1-16:0)</t>
  </si>
  <si>
    <t>C41H79N2O6P</t>
  </si>
  <si>
    <t>InChI=1S/C41H79N2O6P/c1-6-9-11-13-15-17-19-21-23-25-27-29-31-33-40(44)39(38-49-50(46,47)48-37-36-43(4,5)35-8-3)42-41(45)34-32-30-28-26-24-22-20-18-16-14-12-10-7-2/h3,31,33,39-40,44H,6-7,9-30,32,34-38H2,1-2,4-5H3,(H-,42,45,46,47)/b33-31+/t39-,40+/m0/s1</t>
  </si>
  <si>
    <t>1196670-47-9</t>
  </si>
  <si>
    <t>18:0 SM (d18:1/18:0)</t>
  </si>
  <si>
    <t>C41H83N2O6P</t>
  </si>
  <si>
    <t>InChI=1S/C41H83N2O6P/c1-6-8-10-12-14-16-18-20-21-23-25-27-29-31-33-35-41(45)42-39(38-49-50(46,47)48-37-36-43(3,4)5)40(44)34-32-30-28-26-24-22-19-17-15-13-11-9-7-2/h32,34,39-40,44H,6-31,33,35-38H2,1-5H3,(H-,42,45,46,47)/b34-32+/t39-,40+/m0/s1</t>
  </si>
  <si>
    <t>58909-84-5</t>
  </si>
  <si>
    <t>18:1 propargyl PC</t>
  </si>
  <si>
    <t>C46H84NO8P</t>
  </si>
  <si>
    <t>InChI=1S/C46H84NO8P/c1-6-9-11-13-15-17-19-21-23-25-27-29-31-33-35-37-45(48)52-42-44(43-54-56(50,51)53-41-40-47(4,5)39-8-3)55-46(49)38-36-34-32-30-28-26-24-22-20-18-16-14-12-10-7-2/h3,21-24,44H,6-7,9-20,25-43H2,1-2,4-5H3/b23-21-,24-22-/t44-/m1/s1</t>
  </si>
  <si>
    <t>1830366-41-0</t>
  </si>
  <si>
    <t>24:0 SM</t>
  </si>
  <si>
    <t>C47H95N2O6P</t>
  </si>
  <si>
    <t>InChI=1S/C47H95N2O6P/c1-6-8-10-12-14-16-18-20-21-22-23-24-25-26-27-29-31-33-35-37-39-41-47(51)48-45(44-55-56(52,53)54-43-42-49(3,4)5)46(50)40-38-36-34-32-30-28-19-17-15-13-11-9-7-2/h38,40,45-46,50H,6-37,39,41-44H2,1-5H3,(H-,48,51,52,53)/b40-38+/t45-,46+/m0/s1</t>
  </si>
  <si>
    <t>60037-60-7</t>
  </si>
  <si>
    <t>7-keto-25-hydroxycholesterol</t>
  </si>
  <si>
    <t>InChI=1S/C27H44O3/c1-17(7-6-12-25(2,3)30)20-8-9-21-24-22(11-14-27(20,21)5)26(4)13-10-19(28)15-18(26)16-23(24)29/h16-17,19-22,24,28,30H,6-15H2,1-5H3/t17-,19+,20-,21+,22+,24+,26+,27-/m1/s1</t>
  </si>
  <si>
    <t>64907-23-9</t>
  </si>
  <si>
    <t>C12 Carnitine</t>
  </si>
  <si>
    <t>C19H37NO4</t>
  </si>
  <si>
    <t>InChI=1/C19H37NO4/c1-5-6-7-8-9-10-11-12-13-14-19(23)24-17(15-18(21)22)16-20(2,3)4/h17H,5-16H2,1-4H3</t>
  </si>
  <si>
    <t>25518-54-1</t>
  </si>
  <si>
    <t>C20:4 anandamide (AEA)</t>
  </si>
  <si>
    <t>C22H37NO2</t>
  </si>
  <si>
    <t>InChI=1S/C22H37NO2/c1-2-3-4-5-6-7-8-9-10-11-12-13-14-15-16-17-18-19-22(25)23-20-21-24/h6-7,9-10,12-13,15-16,24H,2-5,8,11,14,17-21H2,1H3,(H,23,25)/b7-6-,10-9-,13-12-,16-15-</t>
  </si>
  <si>
    <t>913692-69-0</t>
  </si>
  <si>
    <t>C24:0 Ceramide (d18:2(4E,8Z)/24:0)</t>
  </si>
  <si>
    <t>C42H81NO3</t>
  </si>
  <si>
    <t>InChI=1S/C42H81NO3/c1-3-5-7-9-11-13-15-17-18-19-20-21-22-23-24-26-28-30-32-34-36-38-42(46)43-40(39-44)41(45)37-35-33-31-29-27-25-16-14-12-10-8-6-4-2/h27,29,35,37,40-41,44-45H,3-26,28,30-34,36,38-39H2,1-2H3,(H,43,46)/b29-27-,37-35+/t40-,41+/m0/s1</t>
  </si>
  <si>
    <t>135941-18-3</t>
  </si>
  <si>
    <t>C24:1 Galactosyl(b) Ceramide  (d18:1/24:1(15Z))</t>
  </si>
  <si>
    <t>InChI=1S/C48H91NO8/c1-3-5-7-9-11-13-15-17-18-19-20-21-22-23-24-26-28-30-32-34-36-38-44(52)49-41(40-56-48-47(55)46(54)45(53)43(39-50)57-48)42(51)37-35-33-31-29-27-25-16-14-12-10-8-6-4-2/h17-18,35,37,41-43,45-48,50-51,53-55H,3-16,19-34,36,38-40H2,1-2H3,(H,49,52)/b18-17-,37-35+/t41-,42+,43+,45-,46-,47+,48+/m0/s1</t>
  </si>
  <si>
    <t>17283-91-9</t>
  </si>
  <si>
    <t>C6 ceramide-1,3-cyclic-phosphate (d18:1/6:0)</t>
  </si>
  <si>
    <t>C24H46NO5P</t>
  </si>
  <si>
    <t>InChI=1S/C24H46NO5P/c1-3-5-7-8-9-10-11-12-13-14-15-16-18-19-23-22(21-29-31(27,28)30-23)25-24(26)20-17-6-4-2/h18-19,22-23H,3-17,20-21H2,1-2H3,(H,25,26)(H,27,28)/b19-18+/t22-,23+/m0/s1</t>
  </si>
  <si>
    <t>2410310-25-5</t>
  </si>
  <si>
    <t>C8 L-threo-Lactosyl(ß) Ceramide (d18:1/8:0)</t>
  </si>
  <si>
    <t>InChI=1S/C38H71NO13/c1-3-5-7-9-10-11-12-13-14-15-16-18-19-21-27(42)26(39-30(43)22-20-17-8-6-4-2)25-49-37-35(48)33(46)36(29(24-41)51-37)52-38-34(47)32(45)31(44)28(23-40)50-38/h19,21,26-29,31-38,40-42,44-48H,3-18,20,22-25H2,1-2H3,(H,39,43)/b21-19+/t26-,27-,28+,29+,31-,32-,33+,34+,35+,36+,37+,38-/m0/s1</t>
  </si>
  <si>
    <t>939036-94-9</t>
  </si>
  <si>
    <t>Chol-C10-PC</t>
  </si>
  <si>
    <t>C42H78NO5P</t>
  </si>
  <si>
    <t>InChI=1S/C42H78NO5P/c1-33(2)18-17-19-34(3)38-22-23-39-37-21-20-35-32-36(24-26-41(35,4)40(37)25-27-42(38,39)5)46-29-15-13-11-9-10-12-14-16-30-47-49(44,45)48-31-28-43(6,7)8/h20,33-34,36-40H,9-19,21-32H2,1-8H3/t34-,36+,37+,38-,39+,40+,41+,42-/m1/s1</t>
  </si>
  <si>
    <t>1389265-82-0</t>
  </si>
  <si>
    <t>CoQ8</t>
  </si>
  <si>
    <t>C49H74O4</t>
  </si>
  <si>
    <t>InChI=1S/C49H74O4/c1-36(2)20-13-21-37(3)22-14-23-38(4)24-15-25-39(5)26-16-27-40(6)28-17-29-41(7)30-18-31-42(8)32-19-33-43(9)34-35-45-44(10)46(50)48(52-11)49(53-12)47(45)51/h20,22,24,26,28,30,32,34H,13-19,21,23,25,27,29,31,33,35H2,1-12H3/b37-22+,38-24+,39-26+,40-28+,41-30+,42-32+,43-34+</t>
  </si>
  <si>
    <t>2394-68-5</t>
  </si>
  <si>
    <t>Farnesyl-L-cysteine</t>
  </si>
  <si>
    <t>C18H31NO2S</t>
  </si>
  <si>
    <t>InChI=1S/C18H31NO2S/c1-14(2)7-5-8-15(3)9-6-10-16(4)11-12-22-13-17(19)18(20)21/h7,9,11,17H,5-6,8,10,12-13,19H2,1-4H3,(H,20,21)/b15-9+,16-11+/t17-/m0/s1</t>
  </si>
  <si>
    <t>68000-92-0</t>
  </si>
  <si>
    <t>M-BTM-C11</t>
  </si>
  <si>
    <t>C50H94O24</t>
  </si>
  <si>
    <t>InChI=1S/C50H94O24/c1-3-5-7-9-11-13-15-17-19-21-65-27-33(71-47-43(63)39(59)45(31(25-53)69-47)73-49-41(61)37(57)35(55)29(23-51)67-49)34(28-66-22-20-18-16-14-12-10-8-6-4-2)72-48-44(64)40(60)46(32(26-54)70-48)74-50-42(62)38(58)36(56)30(24-52)68-50/h29-64H,3-28H2,1-2H3/t29-,30-,31-,32-,33-,34+,35-,36-,37+,38+,39-,40-,41-,42-,43-,44-,45-,46-,47+,48+,49-,50-/m1/s1</t>
  </si>
  <si>
    <t>2186675-02-3</t>
  </si>
  <si>
    <t>zymosterone</t>
  </si>
  <si>
    <t>C27H42O</t>
  </si>
  <si>
    <t>InChI=1S/C27H42O/c1-18(2)7-6-8-19(3)23-11-12-24-22-10-9-20-17-21(28)13-15-26(20,4)25(22)14-16-27(23,24)5/h7,19-20,23-24H,6,8-17H2,1-5H3/t19-,20+,23-,24?,26+,27-/m1/s1</t>
  </si>
  <si>
    <t>27192-37-6</t>
  </si>
  <si>
    <t>16:0 2-PC</t>
  </si>
  <si>
    <t>InChI=1S/C40H80NO8P/c1-6-8-10-12-14-16-18-20-22-24-26-28-30-32-39(42)46-36-38(49-50(44,45)48-35-34-41(3,4)5)37-47-40(43)33-31-29-27-25-23-21-19-17-15-13-11-9-7-2/h38H,6-37H2,1-5H3</t>
  </si>
  <si>
    <t>59540-22-6</t>
  </si>
  <si>
    <t>16:0 Glutaryl PE</t>
  </si>
  <si>
    <t>C42H80NO11P</t>
  </si>
  <si>
    <t>InChI=1S/C42H80NO11P/c1-3-5-7-9-11-13-15-17-19-21-23-25-27-32-41(47)51-36-38(37-53-55(49,50)52-35-34-43-39(44)30-29-31-40(45)46)54-42(48)33-28-26-24-22-20-18-16-14-12-10-8-6-4-2/h38H,3-37H2,1-2H3,(H,43,44)(H,45,46)(H,49,50)/t38-/m1/s1</t>
  </si>
  <si>
    <t>474923-45-0</t>
  </si>
  <si>
    <t>16:0 Ptd Ethylene Glycol</t>
  </si>
  <si>
    <t>C37H73O9P</t>
  </si>
  <si>
    <t>InChI=1S/C37H73O9P/c1-3-5-7-9-11-13-15-17-19-21-23-25-27-29-36(39)43-33-35(34-45-47(41,42)44-32-31-38)46-37(40)30-28-26-24-22-20-18-16-14-12-10-8-6-4-2/h35,38H,3-34H2,1-2H3,(H,41,42)/t35-/m1/s1</t>
  </si>
  <si>
    <t>148439-06-9</t>
  </si>
  <si>
    <t>18:0-18:1 PC</t>
  </si>
  <si>
    <t>InChI=1S/C44H86NO8P/c1-6-8-10-12-14-16-18-20-22-24-26-28-30-32-34-36-43(46)50-40-42(41-52-54(48,49)51-39-38-45(3,4)5)53-44(47)37-35-33-31-29-27-25-23-21-19-17-15-13-11-9-7-2/h21,23,42H,6-20,22,24-41H2,1-5H3/b23-21-/t42-/m1/s1</t>
  </si>
  <si>
    <t>56421-10-4</t>
  </si>
  <si>
    <t>18:0-22:6 DG</t>
  </si>
  <si>
    <t>C43H72O5</t>
  </si>
  <si>
    <t>InChI=1S/C43H72O5/c1-3-5-7-9-11-13-15-17-19-20-21-22-24-26-28-30-32-34-36-38-43(46)48-41(39-44)40-47-42(45)37-35-33-31-29-27-25-23-18-16-14-12-10-8-6-4-2/h5,7,11,13,17,19,21-22,26,28,32,34,41,44H,3-4,6,8-10,12,14-16,18,20,23-25,27,29-31,33,35-40H2,1-2H3/b7-5-,13-11-,19-17-,22-21-,28-26-,34-32-/t41-/m0/s1</t>
  </si>
  <si>
    <t>65886-80-8</t>
  </si>
  <si>
    <t>18:1 PE-N-16:0</t>
  </si>
  <si>
    <t>C57H108NO9P</t>
  </si>
  <si>
    <t>InChI=1S/C57H108NO9P/c1-4-7-10-13-16-19-22-25-27-30-33-36-39-42-45-48-56(60)64-52-54(67-57(61)49-46-43-40-37-34-31-28-26-23-20-17-14-11-8-5-2)53-66-68(62,63)65-51-50-58-55(59)47-44-41-38-35-32-29-24-21-18-15-12-9-6-3/h25-28,54H,4-24,29-53H2,1-3H3,(H,58,59)(H,62,63)/b27-25-,28-26-/t54-/m1/s1</t>
  </si>
  <si>
    <t>2315262-07-6</t>
  </si>
  <si>
    <t>18:1 Ptd Ethylene Glycol</t>
  </si>
  <si>
    <t>C41H77O9P</t>
  </si>
  <si>
    <t>InChI=1S/C41H77O9P/c1-3-5-7-9-11-13-15-17-19-21-23-25-27-29-31-33-40(43)47-37-39(38-49-51(45,46)48-36-35-42)50-41(44)34-32-30-28-26-24-22-20-18-16-14-12-10-8-6-4-2/h17-20,39,42H,3-16,21-38H2,1-2H3,(H,45,46)/b19-17-,20-18-/t39-/m1/s1</t>
  </si>
  <si>
    <t>474923-51-8</t>
  </si>
  <si>
    <t>22:6 PE</t>
  </si>
  <si>
    <t>C49H74NO8P</t>
  </si>
  <si>
    <t>InChI=1S/C49H74NO8P/c1-3-5-7-9-11-13-15-17-19-21-23-25-27-29-31-33-35-37-39-41-48(51)55-45-47(46-57-59(53,54)56-44-43-50)58-49(52)42-40-38-36-34-32-30-28-26-24-22-20-18-16-14-12-10-8-6-4-2/h5-8,11-14,17-20,23-26,29-32,35-38,47H,3-4,9-10,15-16,21-22,27-28,33-34,39-46,50H2,1-2H3,(H,53,54)/b7-5-,8-6-,13-11-,14-12-,19-17-,20-18-,25-23-,26-24-,31-29-,32-30-,37-35-,38-36-/t47-/m1/s1</t>
  </si>
  <si>
    <t>123284-81-1</t>
  </si>
  <si>
    <t>24:0(2R-OH) Ceramide</t>
  </si>
  <si>
    <t>InChI=1S/C42H83NO4/c1-3-5-7-9-11-13-15-17-18-19-20-21-22-23-25-27-29-31-33-35-37-41(46)42(47)43-39(38-44)40(45)36-34-32-30-28-26-24-16-14-12-10-8-6-4-2/h34,36,39-41,44-46H,3-33,35,37-38H2,1-2H3,(H,43,47)/b36-34+/t39-,40+,41+/m0/s1</t>
  </si>
  <si>
    <t>64655-47-6</t>
  </si>
  <si>
    <t>C16 ceramide-1,3-cyclic-phosphate (d18:1/16:0)</t>
  </si>
  <si>
    <t>C34H66NO5P</t>
  </si>
  <si>
    <t>InChI=1S/C34H66NO5P/c1-3-5-7-9-11-13-15-17-19-21-23-25-27-29-33-32(31-39-41(37,38)40-33)35-34(36)30-28-26-24-22-20-18-16-14-12-10-8-6-4-2/h27,29,32-33H,3-26,28,30-31H2,1-2H3,(H,35,36)(H,37,38)/b29-27+/t32-,33+/m0/s1</t>
  </si>
  <si>
    <t>2410279-79-5</t>
  </si>
  <si>
    <t>C16:0 Ceramide (d18:2(4E,8Z)/16:0)</t>
  </si>
  <si>
    <t>C34H65NO3</t>
  </si>
  <si>
    <t>InChI=1S/C34H65NO3/c1-3-5-7-9-11-13-15-17-19-21-23-25-27-29-33(37)32(31-36)35-34(38)30-28-26-24-22-20-18-16-14-12-10-8-6-4-2/h19,21,27,29,32-33,36-37H,3-18,20,22-26,28,30-31H2,1-2H3,(H,35,38)/b21-19-,29-27+/t32-,33+/m0/s1</t>
  </si>
  <si>
    <t>1919028-96-8</t>
  </si>
  <si>
    <t>C16-04:0 PC</t>
  </si>
  <si>
    <t>InChI=1S/C28H58NO7P/c1-6-8-9-10-11-12-13-14-15-16-17-18-19-20-23-33-25-27(36-28(30)21-7-2)26-35-37(31,32)34-24-22-29(3,4)5/h27H,6-26H2,1-5H3/t27-/m0/s1</t>
  </si>
  <si>
    <t>85405-03-4</t>
  </si>
  <si>
    <t>C18(Plasm)-18:1 PC</t>
  </si>
  <si>
    <t>C44H86NO7P</t>
  </si>
  <si>
    <t>InChI=1S/C44H86NO7P/c1-6-8-10-12-14-16-18-20-22-24-26-28-30-32-34-36-39-49-41-43(42-51-53(47,48)50-40-38-45(3,4)5)52-44(46)37-35-33-31-29-27-25-23-21-19-17-15-13-11-9-7-2/h21,23,36,39,43H,6-20,22,24-35,37-38,40-42H2,1-5H3/b23-21-,39-36-/t43-/m1/s1</t>
  </si>
  <si>
    <t>799268-63-6</t>
  </si>
  <si>
    <t>Hyocholic acid</t>
  </si>
  <si>
    <t>InChI=1S/C24H40O5/c1-13(4-7-19(26)27)15-5-6-16-20-17(9-11-23(15,16)2)24(3)10-8-14(25)12-18(24)21(28)22(20)29/h13-18,20-22,25,28-29H,4-12H2,1-3H3,(H,26,27)/t13-,14-,15-,16+,17+,18+,20+,21-,22+,23-,24-/m1/s1</t>
  </si>
  <si>
    <t>547-75-1</t>
  </si>
  <si>
    <t>Lyso SM (d17:1)</t>
  </si>
  <si>
    <t>C22H47N2O5P</t>
  </si>
  <si>
    <t>InChI=1S/C22H47N2O5P/c1-5-6-7-8-9-10-11-12-13-14-15-16-17-22(25)21(23)20-29-30(26,27)28-19-18-24(2,3)4/h16-17,21-22,25H,5-15,18-20,23H2,1-4H3/b17-16+/t21-,22+/m0/s1</t>
  </si>
  <si>
    <t>118540-32-2</t>
  </si>
  <si>
    <t>PChemsPC</t>
  </si>
  <si>
    <t>C55H98NO10P</t>
  </si>
  <si>
    <t>InChI=1S/C55H98NO10P/c1-10-11-12-13-14-15-16-17-18-19-20-21-22-26-51(57)62-40-46(41-64-67(60,61)63-38-37-56(7,8)9)66-53(59)32-31-52(58)65-45-33-35-54(5)44(39-45)27-28-47-49-30-29-48(43(4)25-23-24-42(2)3)55(49,6)36-34-50(47)54/h27,42-43,45-50H,10-26,28-41H2,1-9H3/t43-,45?,46+,47?,48-,49?,50?,54+,55-/m0/s1</t>
  </si>
  <si>
    <t>155401-40-4</t>
  </si>
  <si>
    <t>Sitoindoside I</t>
  </si>
  <si>
    <t>C51H90O7</t>
  </si>
  <si>
    <t>InChI=1S/C51H90O7/c1-8-10-11-12-13-14-15-16-17-18-19-20-21-22-45(52)56-34-44-46(53)47(54)48(55)49(58-44)57-39-29-31-50(6)38(33-39)25-26-40-42-28-27-41(51(42,7)32-30-43(40)50)36(5)23-24-37(9-2)35(3)4/h25,35-37,39-44,46-49,53-55H,8-24,26-34H2,1-7H3</t>
  </si>
  <si>
    <t>18749-71-8</t>
  </si>
  <si>
    <t>02:0 SM (d18:1/2:0)</t>
  </si>
  <si>
    <t>C25H51N2O6P</t>
  </si>
  <si>
    <t>InChI=1S/C25H51N2O6P/c1-6-7-8-9-10-11-12-13-14-15-16-17-18-19-25(29)24(26-23(2)28)22-33-34(30,31)32-21-20-27(3,4)5/h18-19,24-25,29H,6-17,20-22H2,1-5H3,(H-,26,28,30,31)/b19-18+/t24-,25+/m0/s1</t>
  </si>
  <si>
    <t>148306-05-2</t>
  </si>
  <si>
    <t>06:0 PA</t>
  </si>
  <si>
    <t>C15H29O8P</t>
  </si>
  <si>
    <t>InChI=1S/C15H29O8P/c1-3-5-7-9-14(16)21-11-13(12-22-24(18,19)20)23-15(17)10-8-6-4-2/h13H,3-12H2,1-2H3,(H2,18,19,20)/t13-/m1/s1</t>
  </si>
  <si>
    <t>321883-53-8</t>
  </si>
  <si>
    <t xml:space="preserve">12:0 EPC </t>
  </si>
  <si>
    <t>InChI=1S/C34H69NO8P/c1-7-10-12-14-16-18-20-22-24-26-33(36)39-30-32(31-42-44(38,40-9-3)41-29-28-35(4,5)6)43-34(37)27-25-23-21-19-17-15-13-11-8-2/h32H,7-31H2,1-6H3/q+1/t32-,44?/m1/s1</t>
  </si>
  <si>
    <t>474945-22-7</t>
  </si>
  <si>
    <t>15:0-18:1 PS</t>
  </si>
  <si>
    <t>C39H74NO10P</t>
  </si>
  <si>
    <t>InChI=1S/C39H74NO10P/c1-3-5-7-9-11-13-15-17-18-19-21-23-25-27-29-31-38(42)50-35(33-48-51(45,46)49-34-36(40)39(43)44)32-47-37(41)30-28-26-24-22-20-16-14-12-10-8-6-4-2/h17-18,35-36H,3-16,19-34,40H2,1-2H3,(H,43,44)(H,45,46)/b18-17-/t35-,36+/m1/s1</t>
  </si>
  <si>
    <t>2410279-91-1</t>
  </si>
  <si>
    <t>15-beta PGF2a</t>
  </si>
  <si>
    <t>InChI=1/C20H34O5/c1-2-3-6-9-15(21)12-13-17-16(18(22)14-19(17)23)10-7-4-5-8-11-20(24)25/h4,7,12-13,15-19,21-23H,2-3,5-6,8-11,14H2,1H3,(H,24,25)/b7-4?,13-12+/t15-,16-,17-,18+,19-/m1/s1</t>
  </si>
  <si>
    <t>37658-84-7</t>
  </si>
  <si>
    <t>16:0 hexynoyl PE</t>
  </si>
  <si>
    <t>C43H80NO9P</t>
  </si>
  <si>
    <t>InChI=1S/C43H80NO9P/c1-4-7-10-12-14-16-18-20-22-24-26-28-31-34-42(46)50-38-40(39-52-54(48,49)51-37-36-44-41(45)33-30-9-6-3)53-43(47)35-32-29-27-25-23-21-19-17-15-13-11-8-5-2/h3,40H,4-5,7-39H2,1-2H3,(H,44,45)(H,48,49)/t40-/m1/s1</t>
  </si>
  <si>
    <t>2260670-40-2</t>
  </si>
  <si>
    <t>17:0 Cyclic LPA</t>
  </si>
  <si>
    <t>C20H39O6P</t>
  </si>
  <si>
    <t>InChI=1S/C20H39O6P/c1-2-3-4-5-6-7-8-9-10-11-12-13-14-15-16-20(21)24-17-19-18-25-27(22,23)26-19/h19H,2-18H2,1H3,(H,22,23)/t19-/m1/s1</t>
  </si>
  <si>
    <t>2260669-82-5</t>
  </si>
  <si>
    <t>18:0 Lyso PI</t>
  </si>
  <si>
    <t>C27H53O12P</t>
  </si>
  <si>
    <t>InChI=1S/C27H53O12P/c1-2-3-4-5-6-7-8-9-10-11-12-13-14-15-16-17-21(29)37-18-20(28)19-38-40(35,36)39-27-25(33)23(31)22(30)24(32)26(27)34/h20,22-28,30-34H,2-19H2,1H3,(H,35,36)/t20-,22-,23-,24+,25-,26-,27-/m1/s1</t>
  </si>
  <si>
    <t>849412-49-3</t>
  </si>
  <si>
    <t>23:0 PC</t>
  </si>
  <si>
    <t>C54H108NO8P</t>
  </si>
  <si>
    <t>InChI=1S/C54H108NO8P/c1-6-8-10-12-14-16-18-20-22-24-26-28-30-32-34-36-38-40-42-44-46-53(56)60-50-52(51-62-64(58,59)61-49-48-55(3,4)5)63-54(57)47-45-43-41-39-37-35-33-31-29-27-25-23-21-19-17-15-13-11-9-7-2/h52H,6-51H2,1-5H3/t52-/m1/s1</t>
  </si>
  <si>
    <t>112241-60-8</t>
  </si>
  <si>
    <t>C12 Dihydroceramide (d18:0/12:0)</t>
  </si>
  <si>
    <t>C30H61NO3</t>
  </si>
  <si>
    <t>InChI=1S/C30H61NO3/c1-3-5-7-9-11-13-14-15-16-18-19-21-23-25-29(33)28(27-32)31-30(34)26-24-22-20-17-12-10-8-6-4-2/h28-29,32-33H,3-27H2,1-2H3,(H,31,34)/t28-,29+/m0/s1</t>
  </si>
  <si>
    <t>197302-96-8</t>
  </si>
  <si>
    <t>C12 Di-Sulfo Galactosyl(ß) Ceramide (d18:1/12:0)</t>
  </si>
  <si>
    <t>C36H69NO14S2</t>
  </si>
  <si>
    <t>InChI=1S/C36H69NO14S2/c1-3-5-7-9-11-13-14-15-16-18-19-21-23-25-30(38)29(37-32(39)26-24-22-20-17-12-10-8-6-4-2)27-48-36-34(41)35(51-53(45,46)47)33(40)31(50-36)28-49-52(42,43)44/h23,25,29-31,33-36,38,40-41H,3-22,24,26-28H2,1-2H3,(H,37,39)(H,42,43,44)(H,45,46,47)/b25-23+/t29-,30+,31+,33-,34+,35-,36+/m0/s1</t>
  </si>
  <si>
    <t>852043-40-4</t>
  </si>
  <si>
    <t>C16-Urea-Ceramide</t>
  </si>
  <si>
    <t>C35H70N2O3</t>
  </si>
  <si>
    <t>InChI=1S/C35H70N2O3/c1-3-5-7-9-11-13-15-17-19-21-23-25-27-29-31-36-35(40)37-33(32-38)34(39)30-28-26-24-22-20-18-16-14-12-10-8-6-4-2/h28,30,33-34,38-39H,3-27,29,31-32H2,1-2H3,(H2,36,37,40)/b30-28+/t33-,34+/m0/s1</t>
  </si>
  <si>
    <t>361450-27-3</t>
  </si>
  <si>
    <t>C18:1 Ceramide-1-Phosphate (d18:1/18:1(9Z))</t>
  </si>
  <si>
    <t>C36H70NO6P</t>
  </si>
  <si>
    <t>InChI=1S/C36H70NO6P/c1-3-5-7-9-11-13-15-17-18-20-22-24-26-28-30-32-36(39)37-34(33-43-44(40,41)42)35(38)31-29-27-25-23-21-19-16-14-12-10-8-6-4-2/h17-18,29,31,34-35,38H,3-16,19-28,30,32-33H2,1-2H3,(H,37,39)(H2,40,41,42)/b18-17-,31-29+/t34-,35+/m0/s1</t>
  </si>
  <si>
    <t>1246304-33-5</t>
  </si>
  <si>
    <t>C2 Ceramide-1-Phosphate (d18:1/2:0)</t>
  </si>
  <si>
    <t>C20H40NO6P</t>
  </si>
  <si>
    <t>InChI=1S/C20H40NO6P/c1-3-4-5-6-7-8-9-10-11-12-13-14-15-16-20(23)19(21-18(2)22)17-27-28(24,25)26/h15-16,19-20,23H,3-14,17H2,1-2H3,(H,21,22)(H2,24,25,26)/b16-15+/t19-,20+/m0/s1</t>
  </si>
  <si>
    <t>474943-68-5</t>
  </si>
  <si>
    <t>C24:1 Glucosyl(b) Ceramide (d18:1/24:1(15Z))</t>
  </si>
  <si>
    <t>InChI=1S/C48H91NO8/c1-3-5-7-9-11-13-15-17-18-19-20-21-22-23-24-26-28-30-32-34-36-38-44(52)49-41(40-56-48-47(55)46(54)45(53)43(39-50)57-48)42(51)37-35-33-31-29-27-25-16-14-12-10-8-6-4-2/h17-18,35,37,41-43,45-48,50-51,53-55H,3-16,19-34,36,38-40H2,1-2H3,(H,49,52)/b18-17-,37-35+/t41-,42+,43+,45+,46-,47+,48+/m0/s1</t>
  </si>
  <si>
    <t>887907-50-8</t>
  </si>
  <si>
    <t>C24:1 Mono-Sulfo Galactosyl(b) Ceramide (d18:1/24:1)</t>
  </si>
  <si>
    <t>InChI=1S/C48H91NO11S/c1-3-5-7-9-11-13-15-17-18-19-20-21-22-23-24-26-28-30-32-34-36-38-44(52)49-41(42(51)37-35-33-31-29-27-25-16-14-12-10-8-6-4-2)40-58-48-46(54)47(60-61(55,56)57)45(53)43(39-50)59-48/h17-18,35,37,41-43,45-48,50-51,53-54H,3-16,19-34,36,38-40H2,1-2H3,(H,49,52)(H,55,56,57)/b18-17-,37-35+/t41-,42+,43+,45-,46+,47-,48+/m0/s1</t>
  </si>
  <si>
    <t>1246355-69-0</t>
  </si>
  <si>
    <t>dihydrolanosterol</t>
  </si>
  <si>
    <t>C30H52O</t>
  </si>
  <si>
    <t>InChI=1S/C30H52O/c1-20(2)10-9-11-21(3)22-14-18-30(8)24-12-13-25-27(4,5)26(31)16-17-28(25,6)23(24)15-19-29(22,30)7/h20-22,25-26,31H,9-19H2,1-8H3/t21-,22-,25+,26+,28-,29-,30+/m1/s1</t>
  </si>
  <si>
    <t>911660-54-3</t>
  </si>
  <si>
    <t>D-ribo-Phytosphingosine-1-Phosphate</t>
  </si>
  <si>
    <t>C18H40NO6P</t>
  </si>
  <si>
    <t>InChI=1S/C18H40NO6P/c1-2-3-4-5-6-7-8-9-10-11-12-13-14-17(20)18(21)16(19)15-25-26(22,23)24/h16-18,20-21H,2-15,19H2,1H3,(H2,22,23,24)/t16-,17+,18-/m0/s1</t>
  </si>
  <si>
    <t>383908-62-1</t>
  </si>
  <si>
    <t>lanosterol</t>
  </si>
  <si>
    <t>C30H50O</t>
  </si>
  <si>
    <t>InChI=1S/C30H50O/c1-20(2)10-9-11-21(3)22-14-18-30(8)24-12-13-25-27(4,5)26(31)16-17-28(25,6)23(24)15-19-29(22,30)7/h10,21-22,25-26,31H,9,11-19H2,1-8H3/t21-,22-,25+,26+,28-,29-,30+/m1/s1</t>
  </si>
  <si>
    <t>79-63-0</t>
  </si>
  <si>
    <t>n-tetradecylphosphocholine</t>
  </si>
  <si>
    <t>C19H42NO4P</t>
  </si>
  <si>
    <t>InChI=1S/C19H42NO4P/c1-5-6-7-8-9-10-11-12-13-14-15-16-18-23-25(21,22)24-19-17-20(2,3)4/h5-19H2,1-4H3</t>
  </si>
  <si>
    <t>77733-28-9</t>
  </si>
  <si>
    <t>PGE2</t>
  </si>
  <si>
    <t>InChI=1S/C20H32O5/c1-2-3-6-9-15(21)12-13-17-16(18(22)14-19(17)23)10-7-4-5-8-11-20(24)25/h4,7,12-13,15-17,19,21,23H,2-3,5-6,8-11,14H2,1H3,(H,24,25)/b7-4-,13-12+/t15-,16+,17+,19+/m0/s1</t>
  </si>
  <si>
    <t>363-24-6</t>
  </si>
  <si>
    <t>RBM14C16</t>
  </si>
  <si>
    <t>C30H47NO6</t>
  </si>
  <si>
    <t>InChI=1S/C30H47NO6/c1-2-3-4-5-6-7-8-9-10-11-12-13-14-15-29(34)31-26(23-32)27(33)20-21-36-25-18-16-24-17-19-30(35)37-28(24)22-25/h16-19,22,26-27,32-33H,2-15,20-21,23H2,1H3,(H,31,34)/t26-,27+/m0/s1</t>
  </si>
  <si>
    <t>1005497-03-9</t>
  </si>
  <si>
    <t>12:0 Lyso PC</t>
  </si>
  <si>
    <t>C20H42NO7P</t>
  </si>
  <si>
    <t>InChI=1S/C20H42NO7P/c1-5-6-7-8-9-10-11-12-13-14-20(23)26-17-19(22)18-28-29(24,25)27-16-15-21(2,3)4/h19,22H,5-18H2,1-4H3/t19-/m1/s1</t>
  </si>
  <si>
    <t>20559-18-6</t>
  </si>
  <si>
    <t>14:0 Lyso PG</t>
  </si>
  <si>
    <t>C20H41O9P</t>
  </si>
  <si>
    <t>InChI=1S/C20H41O9P/c1-2-3-4-5-6-7-8-9-10-11-12-13-20(24)27-15-19(23)17-29-30(25,26)28-16-18(22)14-21/h18-19,21-23H,2-17H2,1H3,(H,25,26)/t18-,19+/m0/s1</t>
  </si>
  <si>
    <t>326495-21-0</t>
  </si>
  <si>
    <t>14:0-d27-14:0 PC</t>
  </si>
  <si>
    <t>C36H45NO8PD27</t>
  </si>
  <si>
    <t>InChI=1S/C36H72NO8P/c1-6-8-10-12-14-16-18-20-22-24-26-28-35(38)42-32-34(33-44-46(40,41)43-31-30-37(3,4)5)45-36(39)29-27-25-23-21-19-17-15-13-11-9-7-2/h34H,6-33H2,1-5H3/t34-/m1/s1/i1D3,6D2,8D2,10D2,12D2,14D2,16D2,18D2,20D2,22D2,24D2,26D2,28D2</t>
  </si>
  <si>
    <t>185906-02-9</t>
  </si>
  <si>
    <t>16:0(alkyne)-18:1 PE</t>
  </si>
  <si>
    <t>C39H72NO8P</t>
  </si>
  <si>
    <t>InChI=1S/C39H72NO8P/c1-3-5-7-9-11-13-15-17-18-20-22-24-26-28-30-32-39(42)48-37(36-47-49(43,44)46-34-33-40)35-45-38(41)31-29-27-25-23-21-19-16-14-12-10-8-6-4-2/h2,17-18,37H,3,5-16,19-36,40H2,1H3,(H,43,44)/b18-17-/t37-/m1/s1</t>
  </si>
  <si>
    <t>2260670-76-4</t>
  </si>
  <si>
    <t>16:0-18:1 PG</t>
  </si>
  <si>
    <t>C40H77O10P</t>
  </si>
  <si>
    <t>InChI=1/C40H77O10P/c1-3-5-7-9-11-13-15-17-18-20-22-24-26-28-30-32-40(44)50-38(36-49-51(45,46)48-34-37(42)33-41)35-47-39(43)31-29-27-25-23-21-19-16-14-12-10-8-6-4-2/h17-18,37-38,41-42H,3-16,19-36H2,1-2H3,(H,45,46)/b18-17-/t37-,38?/m0/s1</t>
  </si>
  <si>
    <t>268550-95-4</t>
  </si>
  <si>
    <t>17:0 Lyso PC</t>
  </si>
  <si>
    <t>C25H52NO7P</t>
  </si>
  <si>
    <t>InChI=1/C25H52NO7P/c1-5-6-7-8-9-10-11-12-13-14-15-16-17-18-19-25(28)31-22-24(27)23-33-34(29,30)32-21-20-26(2,3)4/h24,27H,5-23H2,1-4H3</t>
  </si>
  <si>
    <t>50930-23-9</t>
  </si>
  <si>
    <t>18:0 Lyso PG</t>
  </si>
  <si>
    <t>C24H49O9P</t>
  </si>
  <si>
    <t>InChI=1S/C24H49O9P/c1-2-3-4-5-6-7-8-9-10-11-12-13-14-15-16-17-24(28)31-19-23(27)21-33-34(29,30)32-20-22(26)18-25/h22-23,25-27H,2-21H2,1H3,(H,29,30)/t22-,23+/m0/s1</t>
  </si>
  <si>
    <t>326495-23-2</t>
  </si>
  <si>
    <t>18:0 PS</t>
  </si>
  <si>
    <t>C42H82NO10P</t>
  </si>
  <si>
    <t>InChI=1S/C42H82NO10P/c1-3-5-7-9-11-13-15-17-19-21-23-25-27-29-31-33-40(44)50-35-38(36-51-54(48,49)52-37-39(43)42(46)47)53-41(45)34-32-30-28-26-24-22-20-18-16-14-12-10-8-6-4-2/h38-39H,3-37,43H2,1-2H3,(H,46,47)(H,48,49)/t38-,39+/m1/s1</t>
  </si>
  <si>
    <t>321595-13-5</t>
  </si>
  <si>
    <t>18:1 (?9-Cis) PC (DOPC)</t>
  </si>
  <si>
    <t>InChI=1S/C44H84NO8P/c1-6-8-10-12-14-16-18-20-22-24-26-28-30-32-34-36-43(46)50-40-42(41-52-54(48,49)51-39-38-45(3,4)5)53-44(47)37-35-33-31-29-27-25-23-21-19-17-15-13-11-9-7-2/h20-23,42H,6-19,24-41H2,1-5H3/b22-20-,23-21-/t42-/m1/s1</t>
  </si>
  <si>
    <t>4235-95-4</t>
  </si>
  <si>
    <t>18:1 EPC</t>
  </si>
  <si>
    <t>C46H88NO8P</t>
  </si>
  <si>
    <t>InChI=1S/C46H89NO8P/c1-7-10-12-14-16-18-20-22-24-26-28-30-32-34-36-38-45(48)51-42-44(43-54-56(50,52-9-3)53-41-40-47(4,5)6)55-46(49)39-37-35-33-31-29-27-25-23-21-19-17-15-13-11-8-2/h22-25,44H,7-21,26-43H2,1-6H3/q+1/b24-22-,25-23-/t44-,56?/m1/s1</t>
  </si>
  <si>
    <t>474945-24-9</t>
  </si>
  <si>
    <t>18:1 PS (DOPS)</t>
  </si>
  <si>
    <t xml:space="preserve"> C42H78NO10P</t>
  </si>
  <si>
    <t>InChI=1S/C42H78NO10P/c1-3-5-7-9-11-13-15-17-19-21-23-25-27-29-31-33-40(44)50-35-38(36-51-54(48,49)52-37-39(43)42(46)47)53-41(45)34-32-30-28-26-24-22-20-18-16-14-12-10-8-6-4-2/h17-20,38-39H,3-16,21-37,43H2,1-2H3,(H,46,47)(H,48,49)/b19-17-,20-18-/t38-,39+/m1/s1</t>
  </si>
  <si>
    <t>90693-88-2</t>
  </si>
  <si>
    <t>22(S)-hydroxycholesterol</t>
  </si>
  <si>
    <t>InChI=1S/C27H46O2/c1-17(2)6-11-25(29)18(3)22-9-10-23-21-8-7-19-16-20(28)12-14-26(19,4)24(21)13-15-27(22,23)5/h7,17-18,20-25,28-29H,6,8-16H2,1-5H3/t18-,20-,21-,22+,23-,24-,25-,26-,27+/m0/s1</t>
  </si>
  <si>
    <t>22348-64-7</t>
  </si>
  <si>
    <t>4ME 16:0 PC</t>
  </si>
  <si>
    <t>InChI=1S/C48H96NO8P/c1-38(2)20-14-22-40(5)24-16-26-42(7)28-18-30-44(9)34-47(50)54-36-46(37-56-58(52,53)55-33-32-49(11,12)13)57-48(51)35-45(10)31-19-29-43(8)27-17-25-41(6)23-15-21-39(3)4/h38-46H,14-37H2,1-13H3/t40?,41?,42?,43?,44?,45?,46-/m1/s1</t>
  </si>
  <si>
    <t>207131-40-6</t>
  </si>
  <si>
    <t>C15 Ceramide (d18:1/15:0)</t>
  </si>
  <si>
    <t>C33H65NO3</t>
  </si>
  <si>
    <t>InChI=1S/C33H65NO3/c1-3-5-7-9-11-13-15-16-17-19-21-23-25-27-29-33(37)34-31(30-35)32(36)28-26-24-22-20-18-14-12-10-8-6-4-2/h26,28,31-32,35-36H,3-25,27,29-30H2,1-2H3,(H,34,37)/b28-26+/t31-,32+/m0/s1</t>
  </si>
  <si>
    <t>67492-15-3</t>
  </si>
  <si>
    <t>C18(Plasm)-22:6 PE</t>
  </si>
  <si>
    <t>C45H78NO7P</t>
  </si>
  <si>
    <t>InChI=1S/C45H78NO7P/c1-3-5-7-9-11-13-15-17-19-21-22-23-24-26-28-30-32-34-36-38-45(47)53-44(43-52-54(48,49)51-41-39-46)42-50-40-37-35-33-31-29-27-25-20-18-16-14-12-10-8-6-4-2/h5,7,11,13,17,19,22-23,26,28,32,34,37,40,44H,3-4,6,8-10,12,14-16,18,20-21,24-25,27,29-31,33,35-36,38-39,41-43,46H2,1-2H3,(H,48,49)/b7-5-,13-11-,19-17-,23-22-,28-26-,34-32-,40-37-/t44-/m1/s1</t>
  </si>
  <si>
    <t>206059-98-5</t>
  </si>
  <si>
    <t>C18:1 Ceramide (d17:1/18:1(9Z))</t>
  </si>
  <si>
    <t>C35H67NO3</t>
  </si>
  <si>
    <t>InChI=1S/C35H67NO3/c1-3-5-7-9-11-13-15-17-18-19-21-23-25-27-29-31-35(39)36-33(32-37)34(38)30-28-26-24-22-20-16-14-12-10-8-6-4-2/h17-18,28,30,33-34,37-38H,3-16,19-27,29,31-32H2,1-2H3,(H,36,39)/b18-17-,30-28+/t33-,34+/m0/s1</t>
  </si>
  <si>
    <t>352518-73-1</t>
  </si>
  <si>
    <t>Glyco-gamma-muricholic acid</t>
  </si>
  <si>
    <t>C26H43NO6</t>
  </si>
  <si>
    <t>InChI=1S/C26H43NO6/c1-14(4-7-20(29)27-13-21(30)31)16-5-6-17-22-18(9-11-25(16,17)2)26(3)10-8-15(28)12-19(26)23(32)24(22)33/h14-19,22-24,28,32-33H,4-13H2,1-3H3,(H,27,29)(H,30,31)/t14-,15-,16-,17+,18+,19+,22+,23-,24+,25-,26-/m1/s1</t>
  </si>
  <si>
    <t>32747-08-3</t>
  </si>
  <si>
    <t>KRN7000</t>
  </si>
  <si>
    <t>C50H99NO9</t>
  </si>
  <si>
    <t>InChI=1S/C50H99NO9/c1-3-5-7-9-11-13-15-17-18-19-20-21-22-23-24-25-26-27-29-31-33-35-37-39-45(54)51-42(41-59-50-49(58)48(57)47(56)44(40-52)60-50)46(55)43(53)38-36-34-32-30-28-16-14-12-10-8-6-4-2/h42-44,46-50,52-53,55-58H,3-41H2,1-2H3,(H,51,54)/t42-,43+,44+,46-,47-,48-,49+,50-/m0/s1</t>
  </si>
  <si>
    <t>158021-47-7</t>
  </si>
  <si>
    <t>N-Hexanoyl-L-homoserine lactone</t>
  </si>
  <si>
    <t>InChI=1S/C10H17NO3/c1-2-3-4-5-9(12)11-8-6-7-14-10(8)13/h8H,2-7H2,1H3,(H,11,12)/t8-/m0/s1</t>
  </si>
  <si>
    <t>147852-83-3</t>
  </si>
  <si>
    <t>Taurochenodeoxycholic acid, sodium salt</t>
  </si>
  <si>
    <t>InChI=1S/C26H45NO6S/c1-16(4-7-23(30)27-12-13-34(31,32)33)19-5-6-20-24-21(9-11-26(19,20)3)25(2)10-8-18(28)14-17(25)15-22(24)29/h16-22,24,28-29H,4-15H2,1-3H3,(H,27,30)(H,31,32,33)/t16-,17+,18-,19-,20+,21+,22-,24+,25+,26-/m1/s1</t>
  </si>
  <si>
    <t xml:space="preserve"> 6009-98-9</t>
  </si>
  <si>
    <t>16:0 Dodecanoyl PE</t>
  </si>
  <si>
    <t>C49H94NO11P</t>
  </si>
  <si>
    <t>InChI=1S/C49H94NO11P/c1-3-5-7-9-11-13-15-17-19-21-27-31-35-39-48(54)58-43-45(61-49(55)40-36-32-28-22-20-18-16-14-12-10-8-6-4-2)44-60-62(56,57)59-42-41-50-46(51)37-33-29-25-23-24-26-30-34-38-47(52)53/h45H,3-44H2,1-2H3,(H,50,51)(H,52,53)(H,56,57)/t45-/m1/s1</t>
  </si>
  <si>
    <t>474923-49-4</t>
  </si>
  <si>
    <t>16:0 Monomethyl PE</t>
  </si>
  <si>
    <t>InChI=1S/C38H76NO8P/c1-4-6-8-10-12-14-16-18-20-22-24-26-28-30-37(40)44-34-36(35-46-48(42,43)45-33-32-39-3)47-38(41)31-29-27-25-23-21-19-17-15-13-11-9-7-5-2/h36,39H,4-35H2,1-3H3,(H,42,43)/t36-/m1/s1</t>
  </si>
  <si>
    <t>3930-13-0</t>
  </si>
  <si>
    <t>16:0-(12-PAHSA) DG</t>
  </si>
  <si>
    <t>C53H102O7</t>
  </si>
  <si>
    <t>InChI=1S/C53H102O7/c1-4-7-10-13-15-17-19-21-23-25-30-34-39-44-51(55)58-48-50(47-54)60-53(57)46-41-36-32-28-27-29-33-38-43-49(42-37-12-9-6-3)59-52(56)45-40-35-31-26-24-22-20-18-16-14-11-8-5-2/h49-50,54H,4-48H2,1-3H3/t49?,50-/m0/s1</t>
  </si>
  <si>
    <t>17:0 cyclo acid</t>
  </si>
  <si>
    <t>C17H32O2</t>
  </si>
  <si>
    <t>InChI=1S/C17H32O2/c1-2-3-4-8-11-15-14-16(15)12-9-6-5-7-10-13-17(18)19/h15-16H,2-14H2,1H3,(H,18,19)</t>
  </si>
  <si>
    <t>5618-00-8</t>
  </si>
  <si>
    <t>18:0 Diether PC</t>
  </si>
  <si>
    <t>C44H92NO6P</t>
  </si>
  <si>
    <t>InChI=1S/C44H92NO6P/c1-6-8-10-12-14-16-18-20-22-24-26-28-30-32-34-36-39-48-42-44(43-51-52(46,47)50-41-38-45(3,4)5)49-40-37-35-33-31-29-27-25-23-21-19-17-15-13-11-9-7-2/h44H,6-43H2,1-5H3/t44-/m1/s1</t>
  </si>
  <si>
    <t>1188-85-8</t>
  </si>
  <si>
    <t>18:1 BMP (S,S)</t>
  </si>
  <si>
    <t>InChI=1S/C42H79O10P/c1-3-5-7-9-11-13-15-17-19-21-23-25-27-29-31-33-41(45)49-35-39(43)37-51-53(47,48)52-38-40(44)36-50-42(46)34-32-30-28-26-24-22-20-18-16-14-12-10-8-6-4-2/h17-20,39-40,43-44H,3-16,21-38H2,1-2H3,(H,47,48)/b19-17-,20-18-/t39-,40-/m0/s1</t>
  </si>
  <si>
    <t>1246303-12-7</t>
  </si>
  <si>
    <t>20:0 Lyso PC</t>
  </si>
  <si>
    <t>InChI=1S/C28H58NO7P/c1-5-6-7-8-9-10-11-12-13-14-15-16-17-18-19-20-21-22-28(31)34-25-27(30)26-36-37(32,33)35-24-23-29(2,3)4/h27,30H,5-26H2,1-4H3/t27-/m1/s1</t>
  </si>
  <si>
    <t>108341-80-6</t>
  </si>
  <si>
    <t>2-18:1 Lyso PC</t>
  </si>
  <si>
    <t>C26H52NO7P</t>
  </si>
  <si>
    <t>InChI=1S/C26H52NO7P/c1-5-6-7-8-9-10-11-12-13-14-15-16-17-18-19-20-26(29)34-25(23-28)24-33-35(30,31)32-22-21-27(2,3)4/h12-13,25,28H,5-11,14-24H2,1-4H3/b13-12-/t25-/m1/s1</t>
  </si>
  <si>
    <t>22248-65-3</t>
  </si>
  <si>
    <t>24S,27-dihydroxycholesterol</t>
  </si>
  <si>
    <t>InChI=1S/C27H46O3/c1-17(5-10-25(30)18(2)16-28)22-8-9-23-21-7-6-19-15-20(29)11-13-26(19,3)24(21)12-14-27(22,23)4/h6,17-18,20-25,28-30H,5,7-16H2,1-4H3/t17-,18-,20-,21?,22?,23?,24?,25-,26-,27+/m0/s1</t>
  </si>
  <si>
    <t>642093-75-2</t>
  </si>
  <si>
    <t>C12 ceramide-1,3-cyclic-phosphate (d18:1/12:0)</t>
  </si>
  <si>
    <t>C30H58NO5P</t>
  </si>
  <si>
    <t>InChI=1S/C30H58NO5P/c1-3-5-7-9-11-13-14-15-16-18-19-21-23-25-29-28(27-35-37(33,34)36-29)31-30(32)26-24-22-20-17-12-10-8-6-4-2/h23,25,28-29H,3-22,24,26-27H2,1-2H3,(H,31,32)(H,33,34)/b25-23+/t28-,29+/m0/s1</t>
  </si>
  <si>
    <t>2410279-77-3</t>
  </si>
  <si>
    <t>C17 Ceramide (d18:1/17:0)</t>
  </si>
  <si>
    <t>InChI=1S/C35H69NO3/c1-3-5-7-9-11-13-15-17-19-21-23-25-27-29-31-35(39)36-33(32-37)34(38)30-28-26-24-22-20-18-16-14-12-10-8-6-4-2/h28,30,33-34,37-38H,3-27,29,31-32H2,1-2H3,(H,36,39)/b30-28+/t33-,34+/m0/s1</t>
  </si>
  <si>
    <t>67492-16-4</t>
  </si>
  <si>
    <t>C6-Urea-Ceramide</t>
  </si>
  <si>
    <t>C25H50N2O3</t>
  </si>
  <si>
    <t>InChI=1S/C25H50N2O3/c1-3-5-7-9-10-11-12-13-14-15-16-17-18-20-24(29)23(22-28)27-25(30)26-21-19-8-6-4-2/h18,20,23-24,28-29H,3-17,19,21-22H2,1-2H3,(H2,26,27,30)/b20-18+/t23-,24+/m0/s1</t>
  </si>
  <si>
    <t>486991-52-0</t>
  </si>
  <si>
    <t>Glucosyl sitosterol</t>
  </si>
  <si>
    <t>C35H60O6</t>
  </si>
  <si>
    <t>InChI=1S/C35H60O6/c1-7-22(20(2)3)9-8-21(4)26-12-13-27-25-11-10-23-18-24(14-16-34(23,5)28(25)15-17-35(26,27)6)40-33-32(39)31(38)30(37)29(19-36)41-33/h10,20-22,24-33,36-39H,7-9,11-19H2,1-6H3/t21-,22-,24+,25+,26-,27+,28+,29?,30?,31?,32?,33?,34+,35-/m1/s1</t>
  </si>
  <si>
    <t>474-58-8</t>
  </si>
  <si>
    <t>N-18:1 L-Serine</t>
  </si>
  <si>
    <t>C21H39NO4</t>
  </si>
  <si>
    <t>InChI=1S/C21H39NO4/c1-2-3-4-5-6-7-8-9-10-11-12-13-14-15-16-17-20(24)22-19(18-23)21(25)26/h9-10,19,23H,2-8,11-18H2,1H3,(H,22,24)(H,25,26)/b10-9-/t19-/m0/s1</t>
  </si>
  <si>
    <t>1246302-99-7</t>
  </si>
  <si>
    <t>N-24:0(2R-OH) Phytosphingosine</t>
  </si>
  <si>
    <t>InChI=1S/C42H85NO5/c1-3-5-7-9-11-13-15-17-18-19-20-21-22-23-24-26-28-30-32-34-36-40(46)42(48)43-38(37-44)41(47)39(45)35-33-31-29-27-25-16-14-12-10-8-6-4-2/h38-41,44-47H,3-37H2,1-2H3,(H,43,48)/t38-,39+,40+,41-/m0/s1</t>
  </si>
  <si>
    <t>154801-30-6</t>
  </si>
  <si>
    <t>N-C24:1-deoxysphinganine</t>
  </si>
  <si>
    <t>C42H83NO2</t>
  </si>
  <si>
    <t>InChI=1S/C42H83NO2/c1-4-6-8-10-12-14-16-18-19-20-21-22-23-24-25-27-29-31-33-35-37-39-42(45)43-40(3)41(44)38-36-34-32-30-28-26-17-15-13-11-9-7-5-2/h18-19,40-41,44H,4-17,20-39H2,1-3H3,(H,43,45)/b19-18-/t40-,41+/m0/s1</t>
  </si>
  <si>
    <t>1246298-60-1</t>
  </si>
  <si>
    <t>Oleic Acid (18-azido)</t>
  </si>
  <si>
    <t>InChI=1S/C18H33N3O2/c19-21-20-17-15-13-11-9-7-5-3-1-2-4-6-8-10-12-14-16-18(22)23/h1-2H,3-17H2,(H,22,23)/b2-1-</t>
  </si>
  <si>
    <t>2260670-77-5</t>
  </si>
  <si>
    <t>Sphingosine-1-Phosphate (d18:1)</t>
  </si>
  <si>
    <t>InChI=1S/C18H38NO5P/c1-2-3-4-5-6-7-8-9-10-11-12-13-14-15-18(20)17(19)16-24-25(21,22)23/h14-15,17-18,20H,2-13,16,19H2,1H3,(H2,21,22,23)/b15-14+/t17-,18+/m0/s1</t>
  </si>
  <si>
    <t>26993-30-6</t>
  </si>
  <si>
    <t>Ursocholic acid</t>
  </si>
  <si>
    <t>InChI=1S/C24H40O5/c1-13(4-7-21(28)29)16-5-6-17-22-18(12-20(27)24(16,17)3)23(2)9-8-15(25)10-14(23)11-19(22)26/h13-20,22,25-27H,4-12H2,1-3H3,(H,28,29)/t13-,14+,15-,16-,17+,18+,19+,20+,22+,23+,24-/m1/s1</t>
  </si>
  <si>
    <t>2955-27-3</t>
  </si>
  <si>
    <t>10:0 PA</t>
  </si>
  <si>
    <t>C23H45O8P</t>
  </si>
  <si>
    <t>InChI=1S/C23H45O8P/c1-3-5-7-9-11-13-15-17-22(24)29-19-21(20-30-32(26,27)28)31-23(25)18-16-14-12-10-8-6-4-2/h21H,3-20H2,1-2H3,(H2,26,27,28)/t21-/m1/s1</t>
  </si>
  <si>
    <t>321883-64-1</t>
  </si>
  <si>
    <t>14:0-18:0 PC</t>
  </si>
  <si>
    <t>InChI=1S/C40H80NO8P/c1-6-8-10-12-14-16-18-19-20-21-23-25-27-29-31-33-40(43)49-38(37-48-50(44,45)47-35-34-41(3,4)5)36-46-39(42)32-30-28-26-24-22-17-15-13-11-9-7-2/h38H,6-37H2,1-5H3/t38-/m1/s1</t>
  </si>
  <si>
    <t>76343-22-1</t>
  </si>
  <si>
    <t>15:0 PE</t>
  </si>
  <si>
    <t>C35H70NO8P</t>
  </si>
  <si>
    <t>InChI=1/C35H70NO8P/c1-3-5-7-9-11-13-15-17-19-21-23-25-27-34(37)41-31-33(32-43-45(39,40)42-30-29-36)44-35(38)28-26-24-22-20-18-16-14-12-10-8-6-4-2/h33H,3-32,36H2,1-2H3,(H,39,40)/t33-/m1/s1</t>
  </si>
  <si>
    <t>109032-52-2</t>
  </si>
  <si>
    <t>16:0 Ethylene Glycol</t>
  </si>
  <si>
    <t>InChI=1S/C34H66O4/c1-3-5-7-9-11-13-15-17-19-21-23-25-27-29-33(35)37-31-32-38-34(36)30-28-26-24-22-20-18-16-14-12-10-8-6-4-2/h3-32H2,1-2H3</t>
  </si>
  <si>
    <t>624-03-3</t>
  </si>
  <si>
    <t>16:0-18:1 DG glucose</t>
  </si>
  <si>
    <t>InChI=1S/C43H80O10/c1-3-5-7-9-11-13-15-17-18-20-22-24-26-28-30-32-39(46)52-36(35-51-43-42(49)41(48)40(47)37(33-44)53-43)34-50-38(45)31-29-27-25-23-21-19-16-14-12-10-8-6-4-2/h17-18,36-37,40-44,47-49H,3-16,19-35H2,1-2H3/b18-17-/t36-,37-,40-,41+,42-,43-/m1/s1</t>
  </si>
  <si>
    <t>1820867-30-8</t>
  </si>
  <si>
    <t>18:0-18:2 PE</t>
  </si>
  <si>
    <t>InChI=1S/C41H78NO8P/c1-3-5-7-9-11-13-15-17-19-21-23-25-27-29-31-33-40(43)47-37-39(38-49-51(45,46)48-36-35-42)50-41(44)34-32-30-28-26-24-22-20-18-16-14-12-10-8-6-4-2/h12,14,18,20,39H,3-11,13,15-17,19,21-38,42H2,1-2H3,(H,45,46)/b14-12-,20-18-/t39-/m1/s1</t>
  </si>
  <si>
    <t>7266-53-7</t>
  </si>
  <si>
    <t>18:0-20:4 DG</t>
  </si>
  <si>
    <t>C41H72O5</t>
  </si>
  <si>
    <t>InChI=1/C41H72O5/c1-3-5-7-9-11-13-15-17-19-20-22-24-26-28-30-32-34-36-41(44)46-39(37-42)38-45-40(43)35-33-31-29-27-25-23-21-18-16-14-12-10-8-6-4-2/h11,13,17,19,22,24,28,30,39,42H,3-10,12,14-16,18,20-21,23,25-27,29,31-38H2,1-2H3/b13-11-,19-17-,24-22-,30-28-/t39-/m1/s1</t>
  </si>
  <si>
    <t>65914-84-3</t>
  </si>
  <si>
    <t>18:1 Lyso PE</t>
  </si>
  <si>
    <t>InChI=1S/C23H46NO7P/c1-2-3-4-5-6-7-8-9-10-11-12-13-14-15-16-17-23(26)29-20-22(25)21-31-32(27,28)30-19-18-24/h9-10,22,25H,2-8,11-21,24H2,1H3,(H,27,28)/b10-9-/t22-/m1/s1</t>
  </si>
  <si>
    <t>89576-29-4</t>
  </si>
  <si>
    <t>18:1 Lyso PG</t>
  </si>
  <si>
    <t>C24H47O9P</t>
  </si>
  <si>
    <t>InChI=1/C24H47O9P/c1-2-3-4-5-6-7-8-9-10-11-12-13-14-15-16-17-24(28)31-19-23(27)21-33-34(29,30)32-20-22(26)18-25/h9-10,22-23,25-27H,2-8,11-21H2,1H3,(H,29,30)/b10-9-/t22-,23+/m0/s1</t>
  </si>
  <si>
    <t>326495-24-3</t>
  </si>
  <si>
    <t>18:1-14:0 PC</t>
  </si>
  <si>
    <t>C40H78NO8P</t>
  </si>
  <si>
    <t>InChI=1S/C40H78NO8P/c1-6-8-10-12-14-16-18-19-20-21-23-24-26-28-30-32-39(42)46-36-38(37-48-50(44,45)47-35-34-41(3,4)5)49-40(43)33-31-29-27-25-22-17-15-13-11-9-7-2/h19-20,38H,6-18,21-37H2,1-5H3/b20-19-/t38-/m1/s1</t>
  </si>
  <si>
    <t>95896-56-3</t>
  </si>
  <si>
    <t>21:0 PC</t>
  </si>
  <si>
    <t>C50H100NO8P</t>
  </si>
  <si>
    <t>InChI=1S/C50H100NO8P/c1-6-8-10-12-14-16-18-20-22-24-26-28-30-32-34-36-38-40-42-49(52)56-46-48(47-58-60(54,55)57-45-44-51(3,4)5)59-50(53)43-41-39-37-35-33-31-29-27-25-23-21-19-17-15-13-11-9-7-2/h48H,6-47H2,1-5H3/t48-/m1/s1</t>
  </si>
  <si>
    <t>253685-28-8</t>
  </si>
  <si>
    <t>7b-hydroxycholesterol</t>
  </si>
  <si>
    <t>InChI=1/C27H46O2/c1-17(2)7-6-8-18(3)21-9-10-22-25-23(12-14-27(21,22)5)26(4)13-11-20(28)15-19(26)16-24(25)29/h16-18,20-25,28-29H,6-15H2,1-5H3/t18-,20+,21-,22+,23+,24+,25+,26+,27-/m0/s1</t>
  </si>
  <si>
    <t>566-27-8</t>
  </si>
  <si>
    <t>Apocholic acid</t>
  </si>
  <si>
    <t>InChI=1S/C24H38O4/c1-14(4-9-22(27)28)18-7-8-19-17-6-5-15-12-16(25)10-11-23(15,2)20(17)13-21(26)24(18,19)3/h14-16,18,20-21,25-26H,4-13H2,1-3H3,(H,27,28)/t14-,15-,16-,18-,20+,21+,23+,24-/m1/s1</t>
  </si>
  <si>
    <t>641-81-6</t>
  </si>
  <si>
    <t>Brassicasterol</t>
  </si>
  <si>
    <t>C28H46O</t>
  </si>
  <si>
    <t>InChI=1S/C28H46O/c1-18(2)19(3)7-8-20(4)24-11-12-25-23-10-9-21-17-22(29)13-15-27(21,5)26(23)14-16-28(24,25)6/h7-9,18-20,22-26,29H,10-17H2,1-6H3/b8-7+/t19-,20+,22-,23-,24+,25-,26-,27-,28+/m0/s1</t>
  </si>
  <si>
    <t>474-67-9</t>
  </si>
  <si>
    <t>C24 Dihydroceramide (d18:0/24:0)</t>
  </si>
  <si>
    <t>C42H85NO3</t>
  </si>
  <si>
    <t>InChI=1/C42H85NO3/c1-3-5-7-9-11-13-15-17-18-19-20-21-22-23-24-26-28-30-32-34-36-38-42(46)43-40(39-44)41(45)37-35-33-31-29-27-25-16-14-12-10-8-6-4-2/h40-41,44-45H,3-39H2,1-2H3,(H,43,46)/t40-,41+/m0/s1</t>
  </si>
  <si>
    <t>6063-36-1</t>
  </si>
  <si>
    <t>Milk SM</t>
  </si>
  <si>
    <t>C46H93N2O6P</t>
  </si>
  <si>
    <t>InChI=1S/C46H93N2O6P/c1-6-8-10-12-14-16-18-20-21-22-23-24-25-26-28-30-32-34-36-38-40-46(50)47-44(43-54-55(51,52)53-42-41-48(3,4)5)45(49)39-37-35-33-31-29-27-19-17-15-13-11-9-7-2/h37,39,44-45,49H,6-36,38,40-43H2,1-5H3,(H-,47,50,51,52)/b39-37+/t44-,45+/m0/s1</t>
  </si>
  <si>
    <t>475662-40-9</t>
  </si>
  <si>
    <t>Sphingosine (d20:1)</t>
  </si>
  <si>
    <t>InChI=1S/C20H41NO2/c1-2-3-4-5-6-7-8-9-10-11-12-13-14-15-16-17-20(23)19(21)18-22/h16-17,19-20,22-23H,2-15,18,21H2,1H3/b17-16+/t19-,20?/m0/s1</t>
  </si>
  <si>
    <t>6918-49-6</t>
  </si>
  <si>
    <t>14:0 DG</t>
  </si>
  <si>
    <t>C31H60O5</t>
  </si>
  <si>
    <t>InChI=1S/C31H60O5/c1-3-5-7-9-11-13-15-17-19-21-23-25-30(33)35-28-29(27-32)36-31(34)26-24-22-20-18-16-14-12-10-8-6-4-2/h29,32H,3-28H2,1-2H3/t29-/m0/s1</t>
  </si>
  <si>
    <t>60562-16-5</t>
  </si>
  <si>
    <t>15:0-18:1 PE</t>
  </si>
  <si>
    <t>InChI=1S/C38H74NO8P/c1-3-5-7-9-11-13-15-17-18-19-21-23-25-27-29-31-38(41)47-36(35-46-48(42,43)45-33-32-39)34-44-37(40)30-28-26-24-22-20-16-14-12-10-8-6-4-2/h17-18,36H,3-16,19-35,39H2,1-2H3,(H,42,43)/b18-17-/t36-/m1/s1</t>
  </si>
  <si>
    <t>2135440-13-8</t>
  </si>
  <si>
    <t>16:0 Azidoethyl SM (d18:1/16:0)</t>
  </si>
  <si>
    <t>C40H80N5O6P</t>
  </si>
  <si>
    <t>InChI=1S/C40H80N5O6P/c1-5-7-9-11-13-15-17-19-21-23-25-27-29-31-39(46)38(37-51-52(48,49)50-36-35-45(3,4)34-33-42-44-41)43-40(47)32-30-28-26-24-22-20-18-16-14-12-10-8-6-2/h29,31,38-39,46H,5-28,30,32-37H2,1-4H3,(H-,43,47,48,49)/b31-29+/t38-,39+/m0/s1</t>
  </si>
  <si>
    <t>2389048-43-3</t>
  </si>
  <si>
    <t>18:0-16:0 PC</t>
  </si>
  <si>
    <t>InChI=1S/C42H84NO8P/c1-6-8-10-12-14-16-18-20-21-23-24-26-28-30-32-34-41(44)48-38-40(39-50-52(46,47)49-37-36-43(3,4)5)51-42(45)35-33-31-29-27-25-22-19-17-15-13-11-9-7-2/h40H,6-39H2,1-5H3/t40-/m1/s1</t>
  </si>
  <si>
    <t>59403-53-1</t>
  </si>
  <si>
    <t>18:1 DGS</t>
  </si>
  <si>
    <t>C43H76O8</t>
  </si>
  <si>
    <t>InChI=1S/C43H76O8/c1-3-5-7-9-11-13-15-17-19-21-23-25-27-29-31-33-41(46)49-37-39(38-50-42(47)36-35-40(44)45)51-43(48)34-32-30-28-26-24-22-20-18-16-14-12-10-8-6-4-2/h17-20,39H,3-16,21-38H2,1-2H3,(H,44,45)/b19-17-,20-18-/t39-/m1/s1</t>
  </si>
  <si>
    <t>127640-49-7</t>
  </si>
  <si>
    <t>18:1 PE-N-18:1</t>
  </si>
  <si>
    <t>C59H110NO9P</t>
  </si>
  <si>
    <t>InChI=1S/C59H110NO9P/c1-4-7-10-13-16-19-22-25-28-31-34-37-40-43-46-49-57(61)60-52-53-67-70(64,65)68-55-56(69-59(63)51-48-45-42-39-36-33-30-27-24-21-18-15-12-9-6-3)54-66-58(62)50-47-44-41-38-35-32-29-26-23-20-17-14-11-8-5-2/h25-30,56H,4-24,31-55H2,1-3H3,(H,60,61)(H,64,65)/b28-25-,29-26-,30-27-/t56-/m1/s1</t>
  </si>
  <si>
    <t>2315262-06-5</t>
  </si>
  <si>
    <t>18:1 Phosphatidylpropanol</t>
  </si>
  <si>
    <t>C42H79O8P</t>
  </si>
  <si>
    <t>InChI=1S/C42H79O8P/c1-4-7-9-11-13-15-17-19-21-23-25-27-29-31-33-35-41(43)47-38-40(39-49-51(45,46)48-37-6-3)50-42(44)36-34-32-30-28-26-24-22-20-18-16-14-12-10-8-5-2/h19-22,40H,4-18,23-39H2,1-3H3,(H,45,46)/b21-19-,22-20-/t40-/m1/s1</t>
  </si>
  <si>
    <t>384835-46-5</t>
  </si>
  <si>
    <t>18:1(2R-OH) Ceramide</t>
  </si>
  <si>
    <t>InChI=1S/C36H69NO4/c1-3-5-7-9-11-13-15-17-19-21-23-25-27-29-31-35(40)36(41)37-33(32-38)34(39)30-28-26-24-22-20-18-16-14-12-10-8-6-4-2/h17,19,28,30,33-35,38-40H,3-16,18,20-27,29,31-32H2,1-2H3,(H,37,41)/b19-17-,30-28+/t33-,34+,35+/m0/s1</t>
  </si>
  <si>
    <t>1246298-52-1</t>
  </si>
  <si>
    <t>27-hydroxycholesterol</t>
  </si>
  <si>
    <t>InChI=1S/C27H46O2/c1-18(17-28)6-5-7-19(2)23-10-11-24-22-9-8-20-16-21(29)12-14-26(20,3)25(22)13-15-27(23,24)4/h8,18-19,21-25,28-29H,5-7,9-17H2,1-4H3/t18?,19-,21+,22+,23-,24+,25+,26+,27-/m1/s1</t>
  </si>
  <si>
    <t>20380-11-4</t>
  </si>
  <si>
    <t>3R-hydroxymyristic acid</t>
  </si>
  <si>
    <t>C14H28O3</t>
  </si>
  <si>
    <t>InChI=1/C14H28O3/c1-2-3-4-5-6-7-8-9-10-11-13(15)12-14(16)17/h13,15H,2-12H2,1H3,(H,16,17)/t13-/m1/s1</t>
  </si>
  <si>
    <t>28715-21-1</t>
  </si>
  <si>
    <t>C14 Ceramide (d18:1/14:0)</t>
  </si>
  <si>
    <t>C32H63NO3</t>
  </si>
  <si>
    <t>InChI=1S/C32H63NO3/c1-3-5-7-9-11-13-15-16-18-19-21-23-25-27-31(35)30(29-34)33-32(36)28-26-24-22-20-17-14-12-10-8-6-4-2/h25,27,30-31,34-35H,3-24,26,28-29H2,1-2H3,(H,33,36)/b27-25+/t30-,31+/m0/s1</t>
  </si>
  <si>
    <t>123408-74-2</t>
  </si>
  <si>
    <t>C18:1 Glucosyl(b) Ceramide (d18:1/18:1(9Z))</t>
  </si>
  <si>
    <t>InChI=1S/C42H79NO8/c1-3-5-7-9-11-13-15-17-18-20-22-24-26-28-30-32-38(46)43-35(34-50-42-41(49)40(48)39(47)37(33-44)51-42)36(45)31-29-27-25-23-21-19-16-14-12-10-8-6-4-2/h17-18,29,31,35-37,39-42,44-45,47-49H,3-16,19-28,30,32-34H2,1-2H3,(H,43,46)/b18-17-,31-29+/t35-,36+,37+,39+,40-,41+,42+/m0/s1</t>
  </si>
  <si>
    <t>852060-65-2</t>
  </si>
  <si>
    <t>C6(6-azido) GalCer</t>
  </si>
  <si>
    <t>InChI=1S/C30H56N4O8/c1-2-3-4-5-6-7-8-9-10-11-12-13-15-18-24(36)23(33-26(37)19-16-14-17-20-32-34-31)22-41-30-29(40)28(39)27(38)25(21-35)42-30/h15,18,23-25,27-30,35-36,38-40H,2-14,16-17,19-22H2,1H3,(H,33,37)/b18-15+/t23-,24+,25+,27-,28-,29+,30+/m0/s1</t>
  </si>
  <si>
    <t>2260670-20-8</t>
  </si>
  <si>
    <t>C8 Ceramide-1-Phosphate (d17:1/8:0)</t>
  </si>
  <si>
    <t>C25H50NO6P</t>
  </si>
  <si>
    <t>InChI=1S/C25H50NO6P/c1-3-5-7-9-10-11-12-13-14-15-17-18-20-24(27)23(22-32-33(29,30)31)26-25(28)21-19-16-8-6-4-2/h18,20,23-24,27H,3-17,19,21-22H2,1-2H3,(H,26,28)(H2,29,30,31)/b20-18+/t23-,24+/m0/s1</t>
  </si>
  <si>
    <t>474944-04-2</t>
  </si>
  <si>
    <t>n-decylphosphocholine</t>
  </si>
  <si>
    <t>C15H34NO4P</t>
  </si>
  <si>
    <t>InChI=1S/C15H34NO4P/c1-5-6-7-8-9-10-11-12-14-19-21(17,18)20-15-13-16(2,3)4/h5-15H2,1-4H3</t>
  </si>
  <si>
    <t>70504-28-8</t>
  </si>
  <si>
    <t>Sphingosine-1-Phosphate (d17:1)</t>
  </si>
  <si>
    <t>C17H36NO5P</t>
  </si>
  <si>
    <t>InChI=1S/C17H36NO5P/c1-2-3-4-5-6-7-8-9-10-11-12-13-14-17(19)16(18)15-23-24(20,21)22/h13-14,16-17,19H,2-12,15,18H2,1H3,(H2,20,21,22)/b14-13+/t16-,17+/m0/s1</t>
  </si>
  <si>
    <t>474923-27-8</t>
  </si>
  <si>
    <t>08:0 PA</t>
  </si>
  <si>
    <t>C19H37O8P</t>
  </si>
  <si>
    <t>InChI=1/C19H37O8P/c1-3-5-7-9-11-13-18(20)25-15-17(16-26-28(22,23)24)27-19(21)14-12-10-8-6-4-2/h17H,3-16H2,1-2H3,(H2,22,23,24)/t17-/m1/s1</t>
  </si>
  <si>
    <t>321883-54-9</t>
  </si>
  <si>
    <t>08:0 PI</t>
  </si>
  <si>
    <t>C25H47O13P</t>
  </si>
  <si>
    <t>InChI=1S/C25H47O13P/c1-3-5-7-9-11-13-18(26)35-15-17(37-19(27)14-12-10-8-6-4-2)16-36-39(33,34)38-25-23(31)21(29)20(28)22(30)24(25)32/h17,20-25,28-32H,3-16H2,1-2H3,(H,33,34)/t17-,20-,21-,22+,23-,24-,25-/m1/s1</t>
  </si>
  <si>
    <t>2260795-76-1</t>
  </si>
  <si>
    <t>11:0 Lyso PC</t>
  </si>
  <si>
    <t>C19H40NO7P</t>
  </si>
  <si>
    <t>InChI=1/C19H40NO7P/c1-5-6-7-8-9-10-11-12-13-19(22)25-16-18(21)17-27-28(23,24)26-15-14-20(2,3)4/h18,21H,5-17H2,1-4H3/p+1/t18-/m1/s1</t>
  </si>
  <si>
    <t>27869-41-6</t>
  </si>
  <si>
    <t>13:0 Lyso PC</t>
  </si>
  <si>
    <t>InChI=1/C21H44NO7P/c1-5-6-7-8-9-10-11-12-13-14-15-21(24)27-18-20(23)19-29-30(25,26)28-17-16-22(2,3)4/h20,23H,5-19H2,1-4H3/p+1/t20-/m1/s1</t>
  </si>
  <si>
    <t>20559-17-5</t>
  </si>
  <si>
    <t>16:0 Cyclic LPA</t>
  </si>
  <si>
    <t>C19H37O6P</t>
  </si>
  <si>
    <t>InChI=1S/C19H37O6P/c1-2-3-4-5-6-7-8-9-10-11-12-13-14-15-19(20)23-16-18-17-24-26(21,22)25-18/h18H,2-17H2,1H3,(H,21,22)/t18-/m1/s1</t>
  </si>
  <si>
    <t>799268-71-6</t>
  </si>
  <si>
    <t>18:1 Lyso PS</t>
  </si>
  <si>
    <t>C24H46NO9P</t>
  </si>
  <si>
    <t>InChI=1/C24H46NO9P/c1-2-3-4-5-6-7-8-9-10-11-12-13-14-15-16-17-23(27)32-18-21(26)19-33-35(30,31)34-20-22(25)24(28)29/h9-10,21-22,26H,2-8,11-20,25H2,1H3,(H,28,29)(H,30,31)/b10-9-/t21-,22+/m1/s1</t>
  </si>
  <si>
    <t>326589-90-6</t>
  </si>
  <si>
    <t>InChI=1S/C41H81N2O6P/c1-6-8-10-12-14-16-18-20-21-23-25-27-29-31-33-35-41(45)42-39(38-49-50(46,47)48-37-36-43(3,4)5)40(44)34-32-30-28-26-24-22-19-17-15-13-11-9-7-2/h20-21,32,34,39-40,44H,6-19,22-31,33,35-38H2,1-5H3,(H-,42,45,46,47)/b21-20-,34-32+/t39-,40+/m0/s1</t>
  </si>
  <si>
    <t>2-OHOA</t>
  </si>
  <si>
    <t>C18H34O3</t>
  </si>
  <si>
    <t>InChI=1S/C18H34O3/c1-2-3-4-5-6-7-8-9-10-11-12-13-14-15-16-17(19)18(20)21/h9-10,17,19H,2-8,11-16H2,1H3,(H,20,21)/b10-9-</t>
  </si>
  <si>
    <t>1229114-68-4</t>
  </si>
  <si>
    <t>7?-hydroxycholesterol</t>
  </si>
  <si>
    <t>InChI=1S/C27H46O2/c1-17(2)7-6-8-18(3)21-9-10-22-25-23(12-14-27(21,22)5)26(4)13-11-20(28)15-19(26)16-24(25)29/h16-18,20-25,28-29H,6-15H2,1-5H3/t18-,20+,21-,22+,23+,24-,25+,26+,27-/m1/s1</t>
  </si>
  <si>
    <t>566-26-7</t>
  </si>
  <si>
    <t>Beta-D-mannosyl farnesyl phosphate, ammonium salt</t>
  </si>
  <si>
    <t>C22H39O8P</t>
  </si>
  <si>
    <t>InChI=1S/C21H37O9P/c1-14(2)7-5-8-15(3)9-6-10-16(4)11-12-28-31(26,27)30-21-20(25)19(24)18(23)17(13-22)29-21/h7,9,11,17-25H,5-6,8,10,12-13H2,1-4H3,(H,26,27)/b15-9+,16-11+/t17-,18-,19+,20+,21+/m1/s1</t>
  </si>
  <si>
    <t>C16-18:1 PC</t>
  </si>
  <si>
    <t>C42H84NO7P</t>
  </si>
  <si>
    <t>InChI=1/C42H84NO7P/c1-6-8-10-12-14-16-18-20-22-23-25-27-29-31-33-35-42(44)50-41(40-49-51(45,46)48-38-36-43(3,4)5)39-47-37-34-32-30-28-26-24-21-19-17-15-13-11-9-7-2/h20,22,41H,6-19,21,23-40H2,1-5H3/p+1/b22-20-/t41-/m1/s1</t>
  </si>
  <si>
    <t>95403-34-2</t>
  </si>
  <si>
    <t>C17 Mono-Sulfo Galactosyl(ß) Ceramide  (d18:1/17:0)</t>
  </si>
  <si>
    <t>C41H79NO11S</t>
  </si>
  <si>
    <t>InChI=1S/C41H79NO11S/c1-3-5-7-9-11-13-15-17-19-21-23-25-27-29-31-37(45)42-34(35(44)30-28-26-24-22-20-18-16-14-12-10-8-6-4-2)33-51-41-39(47)40(53-54(48,49)50)38(46)36(32-43)52-41/h28,30,34-36,38-41,43-44,46-47H,3-27,29,31-33H2,1-2H3,(H,42,45)(H,48,49,50)/b30-28+/t34-,35+,36+,38-,39+,40-,41+/m0/s1</t>
  </si>
  <si>
    <t>1246303-23-0</t>
  </si>
  <si>
    <t>C18 Glucosyl(ß) Ceramide (d18:1/18:0)</t>
  </si>
  <si>
    <t>InChI=1/C42H81NO8/c1-3-5-7-9-11-13-15-17-18-20-22-24-26-28-30-32-38(46)43-35(34-50-42-41(49)40(48)39(47)37(33-44)51-42)36(45)31-29-27-25-23-21-19-16-14-12-10-8-6-4-2/h29,31,35-37,39-42,44-45,47-49H,3-28,30,32-34H2,1-2H3,(H,43,46)/b31-29+/t35-,36+,37?,39?,40+,41?,42+/m0/s1</t>
  </si>
  <si>
    <t>95119-86-1</t>
  </si>
  <si>
    <t>C8 Dihydroceramide (d18:0/8:0)</t>
  </si>
  <si>
    <t>C26H53NO3</t>
  </si>
  <si>
    <t>InChI=1S/C26H53NO3/c1-3-5-7-9-10-11-12-13-14-15-16-18-19-21-25(29)24(23-28)27-26(30)22-20-17-8-6-4-2/h24-25,28-29H,3-23H2,1-2H3,(H,27,30)/t24-,25+/m0/s1</t>
  </si>
  <si>
    <t>145774-33-0</t>
  </si>
  <si>
    <t>glucosyl (ß) Sphingosine (d20:1)</t>
  </si>
  <si>
    <t>InChI=1S/C26H51NO7/c1-2-3-4-5-6-7-8-9-10-11-12-13-14-15-16-17-21(29)20(27)19-33-26-25(32)24(31)23(30)22(18-28)34-26/h16-17,20-26,28-32H,2-15,18-19,27H2,1H3/b17-16+/t20-,21+,22+,23+,24-,25+,26+/m0/s1</t>
  </si>
  <si>
    <t>108283-62-1</t>
  </si>
  <si>
    <t>N-08:0 Phytosphingosine</t>
  </si>
  <si>
    <t>C26H53NO4</t>
  </si>
  <si>
    <t>InChI=1S/C26H53NO4/c1-3-5-7-9-10-11-12-13-14-15-17-18-20-24(29)26(31)23(22-28)27-25(30)21-19-16-8-6-4-2/h23-24,26,28-29,31H,3-22H2,1-2H3,(H,27,30)/t23-,24+,26-/m0/s1</t>
  </si>
  <si>
    <t>475995-74-5</t>
  </si>
  <si>
    <t>06:0 PS</t>
  </si>
  <si>
    <t>C18H34NO10P</t>
  </si>
  <si>
    <t>InChI=1/C18H34NO10P/c1-3-5-7-9-16(20)26-11-14(29-17(21)10-8-6-4-2)12-27-30(24,25)28-13-15(19)18(22)23/h14-15H,3-13,19H2,1-2H3,(H,22,23)(H,24,25)/t14-,15+/m1/s1</t>
  </si>
  <si>
    <t>321862-85-5</t>
  </si>
  <si>
    <t>07:0 Lyso PC</t>
  </si>
  <si>
    <t>C15H32NO7P</t>
  </si>
  <si>
    <t>InChI=1/C15H32NO7P/c1-5-6-7-8-9-15(18)21-12-14(17)13-23-24(19,20)22-11-10-16(2,3)4/h14,17H,5-13H2,1-4H3/p+1/t14-/m1/s1</t>
  </si>
  <si>
    <t>160118-49-0</t>
  </si>
  <si>
    <t>12:0(2R-OH) Ceramide</t>
  </si>
  <si>
    <t>InChI=1S/C30H59NO4/c1-3-5-7-9-11-13-14-15-16-17-19-20-22-24-28(33)27(26-32)31-30(35)29(34)25-23-21-18-12-10-8-6-4-2/h22,24,27-29,32-34H,3-21,23,25-26H2,1-2H3,(H,31,35)/b24-22+/t27-,28+,29-/m0/s1</t>
  </si>
  <si>
    <t>1246298-44-1</t>
  </si>
  <si>
    <t>15:0-18:1 PI</t>
  </si>
  <si>
    <t>C42H79O13P</t>
  </si>
  <si>
    <t>InChI=1S/C42H79O13P/c1-3-5-7-9-11-13-15-17-18-19-21-23-25-27-29-31-36(44)54-34(32-52-35(43)30-28-26-24-22-20-16-14-12-10-8-6-4-2)33-53-56(50,51)55-42-40(48)38(46)37(45)39(47)41(42)49/h17-18,34,37-42,45-49H,3-16,19-33H2,1-2H3,(H,50,51)/b18-17-/t34-,37?,38-,39?,40?,41?,42-/m1/s1</t>
  </si>
  <si>
    <t>2410279-92-2</t>
  </si>
  <si>
    <t>17:0 Lyso PA</t>
  </si>
  <si>
    <t>C20H41O7P</t>
  </si>
  <si>
    <t>InChI=1S/C20H41O7P/c1-2-3-4-5-6-7-8-9-10-11-12-13-14-15-16-20(22)26-17-19(21)18-27-28(23,24)25/h19,21H,2-18H2,1H3,(H2,23,24,25)/t19-/m1/s1</t>
  </si>
  <si>
    <t>799268-66-9</t>
  </si>
  <si>
    <t>18:0 propargyl PC</t>
  </si>
  <si>
    <t>InChI=1S/C46H88NO8P/c1-6-9-11-13-15-17-19-21-23-25-27-29-31-33-35-37-45(48)52-42-44(43-54-56(50,51)53-41-40-47(4,5)39-8-3)55-46(49)38-36-34-32-30-28-26-24-22-20-18-16-14-12-10-7-2/h3,44H,6-7,9-43H2,1-2,4-5H3/t44-/m1/s1</t>
  </si>
  <si>
    <t>1830366-39-6</t>
  </si>
  <si>
    <t>18:1 MG</t>
  </si>
  <si>
    <t>InChI=1/C21H40O4/c1-2-3-4-5-6-7-8-9-10-11-12-13-14-15-16-17-21(24)25-19-20(23)18-22/h9-10,20,22-23H,2-8,11-19H2,1H3/b10-9-</t>
  </si>
  <si>
    <t>111-03-5</t>
  </si>
  <si>
    <t>18:1-16:0 Phosphatidylethanol-IsoPure</t>
  </si>
  <si>
    <t>InChI=1S/C39H75O8P/c1-4-7-9-11-13-15-17-19-20-22-23-25-27-29-31-33-38(40)44-35-37(36-46-48(42,43)45-6-3)47-39(41)34-32-30-28-26-24-21-18-16-14-12-10-8-5-2/h19-20,37H,4-18,21-36H2,1-3H3,(H,42,43)/b20-19-/t37-/m1/s1</t>
  </si>
  <si>
    <t>2410279-88-6</t>
  </si>
  <si>
    <t>1-O-Acyl-Ceramide</t>
  </si>
  <si>
    <t>C53H101NO4</t>
  </si>
  <si>
    <t>InChI=1S/C53H101NO4/c1-4-7-10-13-16-19-22-25-27-30-33-36-39-42-45-48-53(57)58-49-50(51(55)46-43-40-37-34-31-28-24-21-18-15-12-9-6-3)54-52(56)47-44-41-38-35-32-29-26-23-20-17-14-11-8-5-2/h25,27,43,46,50-51,55H,4-24,26,28-42,44-45,47-49H2,1-3H3,(H,54,56)/b27-25-,46-43+/t50-,51+/m0/s1</t>
  </si>
  <si>
    <t>1246303-19-4</t>
  </si>
  <si>
    <t>22:0 PC</t>
  </si>
  <si>
    <t>C52H104NO8P</t>
  </si>
  <si>
    <t>InChI=1S/C52H104NO8P/c1-6-8-10-12-14-16-18-20-22-24-26-28-30-32-34-36-38-40-42-44-51(54)58-48-50(49-60-62(56,57)59-47-46-53(3,4)5)61-52(55)45-43-41-39-37-35-33-31-29-27-25-23-21-19-17-15-13-11-9-7-2/h50H,6-49H2,1-5H3/t50-/m1/s1</t>
  </si>
  <si>
    <t>37070-48-7</t>
  </si>
  <si>
    <t>24:1 (Cis) PC</t>
  </si>
  <si>
    <t>C56H108NO8P</t>
  </si>
  <si>
    <t>InChI=1S/C56H108NO8P/c1-6-8-10-12-14-16-18-20-22-24-26-28-30-32-34-36-38-40-42-44-46-48-55(58)62-52-54(53-64-66(60,61)63-51-50-57(3,4)5)65-56(59)49-47-45-43-41-39-37-35-33-31-29-27-25-23-21-19-17-15-13-11-9-7-2/h20-23,54H,6-19,24-53H2,1-5H3/b22-20-,23-21-/t54-/m1/s1</t>
  </si>
  <si>
    <t>51779-96-5</t>
  </si>
  <si>
    <t>Allocholic acid</t>
  </si>
  <si>
    <t>InChI=1/C24H40O5/c1-13(4-7-21(28)29)16-5-6-17-22-18(12-20(27)24(16,17)3)23(2)9-8-15(25)10-14(23)11-19(22)26/h13-20,22,25-27H,4-12H2,1-3H3,(H,28,29)/t13-,14-,15-,16-,17+,18+,19+,20+,22+,23+,24-/m1/s1</t>
  </si>
  <si>
    <t>2464-18-8</t>
  </si>
  <si>
    <t>BbGL-1</t>
  </si>
  <si>
    <t>C49H86O7</t>
  </si>
  <si>
    <t>InChI=1S/C49H86O7/c1-7-8-9-10-11-12-13-14-15-16-17-18-19-23-43(50)54-33-42-44(51)45(52)46(53)47(56-42)55-37-28-30-48(5)36(32-37)24-25-38-40-27-26-39(35(4)22-20-21-34(2)3)49(40,6)31-29-41(38)48/h24,34-35,37-42,44-47,51-53H,7-23,25-33H2,1-6H3/t35-,37+,38?,39-,40?,41?,42-,44+,45+,46-,47-,48+,49-/m1/s1</t>
  </si>
  <si>
    <t>600177-67-1</t>
  </si>
  <si>
    <t>C16(Plasm) LPC</t>
  </si>
  <si>
    <t>C24H50NO6P</t>
  </si>
  <si>
    <t>InChI=1S/C24H50NO6P/c1-5-6-7-8-9-10-11-12-13-14-15-16-17-18-20-29-22-24(26)23-31-32(27,28)30-21-19-25(2,3)4/h18,20,24,26H,5-17,19,21-23H2,1-4H3/b20-18-/t24-/m1/s1</t>
  </si>
  <si>
    <t>97802-53-4</t>
  </si>
  <si>
    <t>C8 Glucosyl(b) Ceramide (d18:1/8:0)</t>
  </si>
  <si>
    <t>InChI=1S/C32H61NO8/c1-3-5-7-9-10-11-12-13-14-15-16-18-19-21-26(35)25(33-28(36)22-20-17-8-6-4-2)24-40-32-31(39)30(38)29(37)27(23-34)41-32/h19,21,25-27,29-32,34-35,37-39H,3-18,20,22-24H2,1-2H3,(H,33,36)/b21-19+/t25-,26+,27+,29+,30-,31+,32+/m0/s1</t>
  </si>
  <si>
    <t>111956-47-9</t>
  </si>
  <si>
    <t>N-12:0-1-deoxysphinganine</t>
  </si>
  <si>
    <t>C30H61NO2</t>
  </si>
  <si>
    <t>InChI=1S/C30H61NO2/c1-4-6-8-10-12-14-15-16-17-19-20-22-24-26-29(32)28(3)31-30(33)27-25-23-21-18-13-11-9-7-5-2/h28-29,32H,4-27H2,1-3H3,(H,31,33)/t28-,29+/m0/s1</t>
  </si>
  <si>
    <t>1246298-40-7</t>
  </si>
  <si>
    <t>n-dodecylphosphocholine</t>
  </si>
  <si>
    <t>C17H38NO4P</t>
  </si>
  <si>
    <t>InChI=1/C17H38NO4P/c1-5-6-7-8-9-10-11-12-13-14-16-21-23(19,20)22-17-15-18(2,3)4/h5-17H2,1-4H3</t>
  </si>
  <si>
    <t>29557-51-5</t>
  </si>
  <si>
    <t>PGF2b</t>
  </si>
  <si>
    <t>InChI=1S/C20H34O5/c1-2-3-6-9-15(21)12-13-17-16(18(22)14-19(17)23)10-7-4-5-8-11-20(24)25/h4,7,12-13,15-19,21-23H,2-3,5-6,8-11,14H2,1H3,(H,24,25)/b7-4-,13-12+/t15-,16+,17+,18+,19+/m0/s1</t>
  </si>
  <si>
    <t>4510-16-1</t>
  </si>
  <si>
    <t>16:0 PC</t>
  </si>
  <si>
    <t>18:0 PC</t>
  </si>
  <si>
    <t>C44H88NO8P</t>
  </si>
  <si>
    <t>InChI=1S/C44H88NO8P/c1-6-8-10-12-14-16-18-20-22-24-26-28-30-32-34-36-43(46)50-40-42(41-52-54(48,49)51-39-38-45(3,4)5)53-44(47)37-35-33-31-29-27-25-23-21-19-17-15-13-11-9-7-2/h42H,6-41H2,1-5H3/t42-/m1/s1</t>
  </si>
  <si>
    <t>816-94-4</t>
  </si>
  <si>
    <t>18:0-22:6 PC</t>
  </si>
  <si>
    <t>C48H84NO8P</t>
  </si>
  <si>
    <t>InChI=1S/C48H84NO8P/c1-6-8-10-12-14-16-18-20-22-23-24-25-27-29-31-33-35-37-39-41-48(51)57-46(45-56-58(52,53)55-43-42-49(3,4)5)44-54-47(50)40-38-36-34-32-30-28-26-21-19-17-15-13-11-9-7-2/h8,10,14,16,20,22,24-25,29,31,35,37,46H,6-7,9,11-13,15,17-19,21,23,26-28,30,32-34,36,38-45H2,1-5H3/b10-8-,16-14-,22-20-,25-24-,31-29-,37-35-/t46-/m1/s1</t>
  </si>
  <si>
    <t>59403-52-0</t>
  </si>
  <si>
    <t>18:1 PC</t>
  </si>
  <si>
    <t>18:2 PC</t>
  </si>
  <si>
    <t>InChI=1S/C44H80NO8P/c1-6-8-10-12-14-16-18-20-22-24-26-28-30-32-34-36-43(46)50-40-42(41-52-54(48,49)51-39-38-45(3,4)5)53-44(47)37-35-33-31-29-27-25-23-21-19-17-15-13-11-9-7-2/h14-17,20-23,42H,6-13,18-19,24-41H2,1-5H3/b16-14-,17-15-,22-20-,23-21-/t42-/m1/s1</t>
  </si>
  <si>
    <t>18:3 PC</t>
  </si>
  <si>
    <t>C44H76NO8P</t>
  </si>
  <si>
    <t>InChI=1S/C44H76NO8P/c1-6-8-10-12-14-16-18-20-22-24-26-28-30-32-34-36-43(46)50-40-42(41-52-54(48,49)51-39-38-45(3,4)5)53-44(47)37-35-33-31-29-27-25-23-21-19-17-15-13-11-9-7-2/h8-11,14-17,20-23,42H,6-7,12-13,18-19,24-41H2,1-5H3/b10-8-,11-9-,16-14-,17-15-,22-20-,23-21-/t42-/m1/s1</t>
  </si>
  <si>
    <t>2701-19-1</t>
  </si>
  <si>
    <t>InChI=1S/C46H84NO7P/c1-6-8-10-12-14-16-18-20-22-24-25-27-29-31-33-35-37-39-46(48)54-45(44-53-55(49,50)52-42-40-47(3,4)5)43-51-41-38-36-34-32-30-28-26-23-21-19-17-15-13-11-9-7-2/h14,16,20,22,25,27,31,33,38,41,45H,6-13,15,17-19,21,23-24,26,28-30,32,34-37,39-40,42-44H2,1-5H3/b16-14-,22-20-,27-25-,33-31-,41-38-/t45-/m1/s1</t>
  </si>
  <si>
    <t>16:0-20:4 PC</t>
  </si>
  <si>
    <t>InChI=1S/C44H80NO8P/c1-6-8-10-12-14-16-18-20-21-22-23-25-27-29-31-33-35-37-44(47)53-42(41-52-54(48,49)51-39-38-45(3,4)5)40-50-43(46)36-34-32-30-28-26-24-19-17-15-13-11-9-7-2/h14,16,20-21,23,25,29,31,42H,6-13,15,17-19,22,24,26-28,30,32-41H2,1-5H3/b16-14-,21-20-,25-23-,31-29-/t42-/m1/s1</t>
  </si>
  <si>
    <t>35418-58-7</t>
  </si>
  <si>
    <t>18:0-18:2 PC</t>
  </si>
  <si>
    <t>InChI=1S/C44H84NO8P/c1-6-8-10-12-14-16-18-20-22-24-26-28-30-32-34-36-43(46)50-40-42(41-52-54(48,49)51-39-38-45(3,4)5)53-44(47)37-35-33-31-29-27-25-23-21-19-17-15-13-11-9-7-2/h15,17,21,23,42H,6-14,16,18-20,22,24-41H2,1-5H3/b17-15-,23-21-/t42-/m1/s1</t>
  </si>
  <si>
    <t>27098-24-4</t>
  </si>
  <si>
    <t>InChI=1S/C42H86NO6P/c1-6-8-10-12-14-16-18-20-22-23-25-27-29-31-33-35-38-47-42(41-49-50(44,45)48-39-36-43(3,4)5)40-46-37-34-32-30-28-26-24-21-19-17-15-13-11-9-7-2/h20,22,42H,6-19,21,23-41H2,1-5H3/b22-20-/t42-/m1/s1</t>
  </si>
  <si>
    <t>85268-57-7</t>
  </si>
  <si>
    <t>InChI=1S/C42H82NO8P/c1-6-8-10-12-14-16-18-20-21-23-25-27-29-31-33-35-42(45)51-40(39-50-52(46,47)49-37-36-43(3,4)5)38-48-41(44)34-32-30-28-26-24-22-19-17-15-13-11-9-7-2/h20-21,40H,6-19,22-39H2,1-5H3/b21-20-/t40-/m1/s1</t>
  </si>
  <si>
    <t>18:1 (delta9-Trans) PC</t>
  </si>
  <si>
    <t>InChI=1S/C44H86NO8P/c1-6-8-10-12-14-16-18-20-22-24-26-28-30-32-34-36-43(46)50-40-42(41-52-54(48,49)51-39-38-45(3,4)5)53-44(47)37-35-33-31-29-27-25-23-21-19-17-15-13-11-9-7-2/h20,22,42H,6-19,21,23-41H2,1-5H3/b22-20-/t42-/m1/s1</t>
  </si>
  <si>
    <t>18:1 PE</t>
  </si>
  <si>
    <t>InChI=1S/C41H78NO8P/c1-3-5-7-9-11-13-15-17-19-21-23-25-27-29-31-33-40(43)47-37-39(38-49-51(45,46)48-36-35-42)50-41(44)34-32-30-28-26-24-22-20-18-16-14-12-10-8-6-4-2/h17-20,39H,3-16,21-38,42H2,1-2H3,(H,45,46)/b19-17-,20-18-/t39-/m1/s1</t>
  </si>
  <si>
    <t>18:2 PE</t>
  </si>
  <si>
    <t>C41H74NO8P</t>
  </si>
  <si>
    <t>InChI=1S/C41H74NO8P/c1-3-5-7-9-11-13-15-17-19-21-23-25-27-29-31-33-40(43)47-37-39(38-49-51(45,46)48-36-35-42)50-41(44)34-32-30-28-26-24-22-20-18-16-14-12-10-8-6-4-2/h11-14,17-20,39H,3-10,15-16,21-38,42H2,1-2H3,(H,45,46)/b13-11-,14-12-,19-17-,20-18-/t39-/m1/s1</t>
  </si>
  <si>
    <t>20707-71-5</t>
  </si>
  <si>
    <t>18:3 PE</t>
  </si>
  <si>
    <t>C41H70NO8P</t>
  </si>
  <si>
    <t>InChI=1S/C41H70NO8P/c1-3-5-7-9-11-13-15-17-19-21-23-25-27-29-31-33-40(43)47-37-39(38-49-51(45,46)48-36-35-42)50-41(44)34-32-30-28-26-24-22-20-18-16-14-12-10-8-6-4-2/h5-8,11-14,17-20,39H,3-4,9-10,15-16,21-38,42H2,1-2H3,(H,45,46)/b7-5-,8-6-,13-11-,14-12-,19-17-,20-18-/t39-/m1/s1</t>
  </si>
  <si>
    <t>34813-40-6</t>
  </si>
  <si>
    <t>C18(Plasm)-20:4 PE</t>
  </si>
  <si>
    <t>C43H78NO7P</t>
  </si>
  <si>
    <t>InChI=1S/C43H78NO7P/c1-3-5-7-9-11-13-15-17-19-21-22-24-26-28-30-32-34-36-43(45)49-40-42(41-51-52(46,47)50-39-37-44)48-38-35-33-31-29-27-25-23-20-18-16-14-12-10-8-6-4-2/h11,13,17,19,22,24,28,30,35,38,42H,3-10,12,14-16,18,20-21,23,25-27,29,31-34,36-37,39-41,44H2,1-2H3,(H,46,47)</t>
  </si>
  <si>
    <t>144371-69-7</t>
  </si>
  <si>
    <t>18:0 Lyso PC</t>
  </si>
  <si>
    <t>InChI=1S/C26H54NO7P/c1-5-6-7-8-9-10-11-12-13-14-15-16-17-18-19-20-26(29)32-23-25(28)24-34-35(30,31)33-22-21-27(2,3)4/h25,28H,5-24H2,1-4H3/t25-/m1/s1</t>
  </si>
  <si>
    <t>19420-57-6</t>
  </si>
  <si>
    <t>18:1 Lyso PC</t>
  </si>
  <si>
    <t>InChI=1S/C26H52NO7P/c1-5-6-7-8-9-10-11-12-13-14-15-16-17-18-19-20-26(29)32-23-25(28)24-34-35(30,31)33-22-21-27(2,3)4/h12-13,25,28H,5-11,14-24H2,1-4H3/b13-12-/t25-/m1/s1</t>
  </si>
  <si>
    <t>19420-56-5</t>
  </si>
  <si>
    <t>18:2 Lyso PC</t>
  </si>
  <si>
    <t xml:space="preserve">	C26H50NO7P</t>
  </si>
  <si>
    <t>InChI=1S/C26H50NO7P/c1-5-6-7-8-9-10-11-12-13-14-15-16-17-18-19-20-26(29)32-23-25(28)24-34-35(30,31)33-22-21-27(2,3)4/h9-10,12-13,25,28H,5-8,11,14-24H2,1-4H3</t>
  </si>
  <si>
    <t>22252-07-9</t>
  </si>
  <si>
    <t>22:6 Lyso PC</t>
  </si>
  <si>
    <t>C30H50NO7P</t>
  </si>
  <si>
    <t>InChI=1S/C30H50NO7P/c1-5-6-7-8-9-10-11-12-13-14-15-16-17-18-19-20-21-22-23-24-30(33)36-27-29(32)28-38-39(34,35)37-26-25-31(2,3)4/h6-7,9-10,12-13,15-16,18-19,21-22,29,32H,5,8,11,14,17,20,23-28H2,1-4H3</t>
  </si>
  <si>
    <t>18:0 Lyso PE</t>
  </si>
  <si>
    <t>InChI=1S/C23H48NO7P/c1-2-3-4-5-6-7-8-9-10-11-12-13-14-15-16-17-23(26)29-20-22(25)21-31-32(27,28)30-19-18-24/h22,25H,2-21,24H2,1H3,(H,27,28)/t22-/m1/s1</t>
  </si>
  <si>
    <t>69747-55-3</t>
  </si>
  <si>
    <t>20:4 Lyso PE</t>
  </si>
  <si>
    <t>C25H44NO7P</t>
  </si>
  <si>
    <t>InChI=1S/C25H44NO7P/c1-2-3-4-5-6-7-8-9-10-11-12-13-14-15-16-17-18-19-25(28)33-24(22-27)23-32-34(29,30)31-21-20-26/h3-4,6-7,9-10,12-13,24,27H,2,5,8,11,14-23,26H2,1H3,(H,29,30)/b4-3-,7-6-,10-9-,13-12-/t24-/m1/s1</t>
  </si>
  <si>
    <t>C16(Plasm) LPE</t>
  </si>
  <si>
    <t xml:space="preserve">C21H44NO6P	</t>
  </si>
  <si>
    <t>InChI=1S/C21H44NO6P/c1-2-3-4-5-6-7-8-9-10-11-12-13-14-15-17-26-19-21(23)20-28-29(24,25)27-18-16-22/h15,17,21,23H,2-14,16,18-20,22H2,1H3,(H,24,25)/b17-15-/t21-/m1/s1</t>
  </si>
  <si>
    <t>C18(Plasm) LPE</t>
  </si>
  <si>
    <t>C23H48NO6P</t>
  </si>
  <si>
    <t>InChI=1S/C23H48NO6P/c1-2-3-4-5-6-7-8-9-10-11-12-13-14-15-16-17-19-28-21-23(25)22-30-31(26,27)29-20-18-24/h17,19,23,25H,2-16,18,20-22,24H2,1H3,(H,26,27)/b19-17-/t23-/m1/s1</t>
  </si>
  <si>
    <t>174062-73-8</t>
  </si>
  <si>
    <t>14:0-18:0 PE</t>
  </si>
  <si>
    <t>InChI=1S/C37H74NO8P/c1-3-5-7-9-11-13-15-16-17-18-20-22-24-26-28-30-37(40)46-35(34-45-47(41,42)44-32-31-38)33-43-36(39)29-27-25-23-21-19-14-12-10-8-6-4-2/h35H,3-34,38H2,1-2H3,(H,41,42)/t35-/m1/s1</t>
  </si>
  <si>
    <t>16:0-20:4 PE</t>
  </si>
  <si>
    <t>InChI=1S/C41H74NO8P/c1-3-5-7-9-11-13-15-17-18-19-20-22-24-26-28-30-32-34-41(44)50-39(38-49-51(45,46)48-36-35-42)37-47-40(43)33-31-29-27-25-23-21-16-14-12-10-8-6-4-2/h11,13,17-18,20,22,26,28,39H,3-10,12,14-16,19,21,23-25,27,29-38,42H2,1-2H3,(H,45,46)/b13-11-,18-17-,22-20-,28-26-/t39-/m1/s1</t>
  </si>
  <si>
    <t>70812-59-8</t>
  </si>
  <si>
    <t>C18(Plasm)-18:1 PE</t>
  </si>
  <si>
    <t>C41H80NO7P</t>
  </si>
  <si>
    <t>InChI=1S/C41H80NO7P/c1-3-5-7-9-11-13-15-17-19-21-23-25-27-29-31-33-36-46-38-40(39-48-50(44,45)47-37-35-42)49-41(43)34-32-30-28-26-24-22-20-18-16-14-12-10-8-6-4-2/h18,20,33,36,40H,3-17,19,21-32,34-35,37-39,42H2,1-2H3,(H,44,45)/b20-18-,36-33-/t40-/m1/s1</t>
  </si>
  <si>
    <t>144371-68-6</t>
  </si>
  <si>
    <t xml:space="preserve">18:0 2-LPC </t>
  </si>
  <si>
    <t>InChI=1S/C26H54NO7P/c1-5-6-7-8-9-10-11-12-13-14-15-16-17-18-19-20-26(29)34-25(23-28)24-33-35(30,31)32-22-21-27(2,3)4/h25,28H,5-24H2,1-4H3/t25-/m1/s1</t>
  </si>
  <si>
    <t>20:4 Lyso PC</t>
  </si>
  <si>
    <t>C28H50NO7P</t>
  </si>
  <si>
    <t>InChI=1S/C28H50NO7P/c1-5-6-7-8-9-10-11-12-13-14-15-16-17-18-19-20-21-22-28(31)34-25-27(30)26-36-37(32,33)35-24-23-29(2,3)4/h9-10,12-13,15-16,18-19,27,30H,5-8,11,14,17,20-26H2,1-4H3/b10-9-,13-12-,16-15-,19-18-/t27-/m1/s1</t>
  </si>
  <si>
    <t>C34H67NO3</t>
  </si>
  <si>
    <t>InChI=1S/C34H67NO3/c1-3-5-7-9-11-13-15-16-17-18-20-22-24-26-28-30-34(38)35-32(31-36)33(37)29-27-25-23-21-19-14-12-10-8-6-4-2/h27,29,32-33,36-37H,3-26,28,30-31H2,1-2H3,(H,35,38)/b29-27+/t32-,33+/m0/s1</t>
  </si>
  <si>
    <t>InChI=1S/C36H71NO3/c1-3-5-7-9-11-13-15-17-18-20-22-24-26-28-30-32-36(40)37-34(33-38)35(39)31-29-27-25-23-21-19-16-14-12-10-8-6-4-2/h29,31,34-35,38-39H,3-28,30,32-33H2,1-2H3,(H,37,40)/b31-29+/t34-,35+/m0/s1</t>
  </si>
  <si>
    <t>C38H75NO3</t>
  </si>
  <si>
    <t>InChI=1S/C38H75NO3/c1-3-5-7-9-11-13-15-17-18-19-20-22-24-26-28-30-32-34-38(42)39-36(35-40)37(41)33-31-29-27-25-23-21-16-14-12-10-8-6-4-2/h31,33,36-37,40-41H,3-30,32,34-35H2,1-2H3,(H,39,42)/b33-31+/t36-,37+/m0/s1</t>
  </si>
  <si>
    <t>C22 Ceramide (d18:1/22:0)</t>
  </si>
  <si>
    <t>C40H79NO3</t>
  </si>
  <si>
    <t>InChI=1/C40H79NO3/c1-3-5-7-9-11-13-15-17-18-19-20-21-22-24-26-28-30-32-34-36-40(44)41-38(37-42)39(43)35-33-31-29-27-25-23-16-14-12-10-8-6-4-2/h33,35,38-39,42-43H,3-32,34,36-37H2,1-2H3,(H,41,44)/b35-33+/t38-,39+/m0/s1</t>
  </si>
  <si>
    <t>27888-44-4</t>
  </si>
  <si>
    <t>InChI=1S/C42H83NO3/c1-3-5-7-9-11-13-15-17-18-19-20-21-22-23-24-26-28-30-32-34-36-38-42(46)43-40(39-44)41(45)37-35-33-31-29-27-25-16-14-12-10-8-6-4-2/h35,37,40-41,44-45H,3-34,36,38-39H2,1-2H3,(H,43,46)/b37-35+/t40-,41+/m0/s1</t>
  </si>
  <si>
    <t>C24:1 Ceramide (d18:1/24:1(15Z))</t>
  </si>
  <si>
    <t>InChI=1S/C42H81NO3/c1-3-5-7-9-11-13-15-17-18-19-20-21-22-23-24-26-28-30-32-34-36-38-42(46)43-40(39-44)41(45)37-35-33-31-29-27-25-16-14-12-10-8-6-4-2/h17-18,35,37,40-41,44-45H,3-16,19-34,36,38-39H2,1-2H3,(H,43,46)/b18-17-,37-35+/t40-,41+/m0/s1</t>
  </si>
  <si>
    <t>54164-50-0</t>
  </si>
  <si>
    <t>16:0-18:1 PE</t>
  </si>
  <si>
    <t>C39H76NO8P</t>
  </si>
  <si>
    <t>InChI=1S/C39H76NO8P/c1-3-5-7-9-11-13-15-17-18-20-22-24-26-28-30-32-39(42)48-37(36-47-49(43,44)46-34-33-40)35-45-38(41)31-29-27-25-23-21-19-16-14-12-10-8-6-4-2/h17-18,37H,3-16,19-36,40H2,1-2H3,(H,43,44)/b18-17-/t37-/m1/s1</t>
  </si>
  <si>
    <t>26662-94-2</t>
  </si>
  <si>
    <t>18:1 (delta9-Trans) PE</t>
  </si>
  <si>
    <t>InChI=1S/C41H78NO8P/c1-3-5-7-9-11-13-15-17-19-21-23-25-27-29-31-33-40(43)47-37-39(38-49-51(45,46)48-36-35-42)50-41(44)34-32-30-28-26-24-22-20-18-16-14-12-10-8-6-4-2/h17-20,39H,3-16,21-38,42H2,1-2H3,(H,45,46)/b19-17+,20-18+/t39-/m1/s1</t>
  </si>
  <si>
    <t>19805-18-6</t>
  </si>
  <si>
    <t>C16 Ceramide-d7 (d18:1-d7/16:0)</t>
  </si>
  <si>
    <t>C34H60D7NO3</t>
  </si>
  <si>
    <t>InChI=1S/C34H67NO3/c1-3-5-7-9-11-13-15-17-19-21-23-25-27-29-33(37)32(31-36)35-34(38)30-28-26-24-22-20-18-16-14-12-10-8-6-4-2/h27,29,32-33,36-37H,3-26,28,30-31H2,1-2H3,(H,35,38)/b29-27+/t32-,33+/m0/s1/i1D3,3D2,5D2</t>
  </si>
  <si>
    <t>1840942-13-3</t>
  </si>
  <si>
    <t>C18 Ceramide-d7 (d18:1-d7/18:0)</t>
  </si>
  <si>
    <t>C36H64D7NO3</t>
  </si>
  <si>
    <t>InChI=1S/C36H71NO3/c1-3-5-7-9-11-13-15-17-18-20-22-24-26-28-30-32-36(40)37-34(33-38)35(39)31-29-27-25-23-21-19-16-14-12-10-8-6-4-2/h29,31,34-35,38-39H,3-28,30,32-33H2,1-2H3,(H,37,40)/b31-29+/t34-,35+/m0/s1/i2D3,4D2,6D2</t>
  </si>
  <si>
    <t>1840942-14-4</t>
  </si>
  <si>
    <t>C24 Ceramide-d7 (d18:1-d7/24:0)</t>
  </si>
  <si>
    <t>C42H76D7NO3</t>
  </si>
  <si>
    <t>InChI=1S/C42H83NO3/c1-3-5-7-9-11-13-15-17-18-19-20-21-22-23-24-26-28-30-32-34-36-38-42(46)43-40(39-44)41(45)37-35-33-31-29-27-25-16-14-12-10-8-6-4-2/h35,37,40-41,44-45H,3-34,36,38-39H2,1-2H3,(H,43,46)/b37-35+/t40-,41+/m0/s1/i2D3,4D2,6D2</t>
  </si>
  <si>
    <t>1840942-15-5</t>
  </si>
  <si>
    <t>C24:1 Ceramide-d7 (d18:1-d7/24:1(15Z))</t>
  </si>
  <si>
    <t>C42H74D7NO3</t>
  </si>
  <si>
    <t>InChI=1S/C42H81NO3/c1-3-5-7-9-11-13-15-17-18-19-20-21-22-23-24-26-28-30-32-34-36-38-42(46)43-40(39-44)41(45)37-35-33-31-29-27-25-16-14-12-10-8-6-4-2/h17-18,35,37,40-41,44-45H,3-16,19-34,36,38-39H2,1-2H3,(H,43,46)/b18-17-,37-35+/t40-,41+/m0/s1/i2D3,4D2,6D2</t>
  </si>
  <si>
    <t>1840942-16-6</t>
  </si>
  <si>
    <t xml:space="preserve">	C39H79N2O6P</t>
  </si>
  <si>
    <t>InChI=1S/C39H79N2O6P/c1-6-8-10-12-14-16-18-20-22-24-26-28-30-32-38(42)37(36-47-48(44,45)46-35-34-41(3,4)5)40-39(43)33-31-29-27-25-23-21-19-17-15-13-11-9-7-2/h30,32,37-38,42H,6-29,31,33-36H2,1-5H3,(H-,40,43,44,45)/b32-30+/t37-,38+/m0/s1</t>
  </si>
  <si>
    <t>24:0 SM (d18:1/24:0)</t>
  </si>
  <si>
    <t>24:1 SM (d18:1/24:1)</t>
  </si>
  <si>
    <t>C47H93N2O6P</t>
  </si>
  <si>
    <t>InChI=1S/C47H93N2O6P/c1-6-8-10-12-14-16-18-20-21-22-23-24-25-26-27-29-31-33-35-37-39-41-47(51)48-45(44-55-56(52,53)54-43-42-49(3,4)5)46(50)40-38-36-34-32-30-28-19-17-15-13-11-9-7-2/h20-21,38,40,45-46,50H,6-19,22-37,39,41-44H2,1-5H3,(H-,48,51,52,53)/b21-20-,40-38+/t45-,46+/m0/s1</t>
  </si>
  <si>
    <t>94359-13-4</t>
  </si>
  <si>
    <t>No CCS Values, mix 1-3</t>
  </si>
  <si>
    <t>C41H82NO8P</t>
  </si>
  <si>
    <t>InChI=1S/C41H82NO8P/c1-3-5-7-9-11-13-15-17-19-21-23-25-27-29-31-33-40(43)47-37-39(38-49-51(45,46)48-36-35-42)50-41(44)34-32-30-28-26-24-22-20-18-16-14-12-10-8-6-4-2/h39H,3-38,42H2,1-2H3,(H,45,46)/t39-/m1/s1</t>
  </si>
  <si>
    <t>InChI=1S/C41H80NO8P/c1-3-5-7-9-11-13-15-17-19-21-23-25-27-29-31-33-40(43)47-37-39(38-49-51(45,46)48-36-35-42)50-41(44)34-32-30-28-26-24-22-20-18-16-14-12-10-8-6-4-2/h18,20,39H,3-17,19,21-38,42H2,1-2H3,(H,45,46)/b20-18-/t39-/m1/s1</t>
  </si>
  <si>
    <t>m/z [M+Na]+</t>
  </si>
  <si>
    <t>m/z [M+H]+</t>
  </si>
  <si>
    <t>exact mass</t>
  </si>
  <si>
    <t>m/z [M-H]-</t>
  </si>
  <si>
    <t>m/z [M+NH4]+</t>
  </si>
  <si>
    <t>m/z [M+H-H2O]+</t>
  </si>
  <si>
    <t>m/z [M+Cl]-</t>
  </si>
  <si>
    <t>m/z [M-H+FA]-</t>
  </si>
  <si>
    <t>C36H71O8P</t>
  </si>
  <si>
    <t>C46H90NO10P</t>
  </si>
  <si>
    <t>Formula Noted (Possibly Incorrect)</t>
  </si>
  <si>
    <r>
      <t>C</t>
    </r>
    <r>
      <rPr>
        <vertAlign val="subscript"/>
        <sz val="11"/>
        <color rgb="FF202020"/>
        <rFont val="Calibri"/>
        <family val="2"/>
        <scheme val="minor"/>
      </rPr>
      <t>22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44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8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</si>
  <si>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19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36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5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</si>
  <si>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26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51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10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</si>
  <si>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27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53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8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</si>
  <si>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22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43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12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</si>
  <si>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37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73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8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</si>
  <si>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41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82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8</t>
    </r>
    <r>
      <rPr>
        <sz val="11"/>
        <color rgb="FF202020"/>
        <rFont val="Calibri"/>
        <family val="2"/>
        <scheme val="minor"/>
      </rPr>
      <t>P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</si>
  <si>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23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42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5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</si>
  <si>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24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38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4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</si>
  <si>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27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44</t>
    </r>
    <r>
      <rPr>
        <sz val="11"/>
        <color rgb="FF202020"/>
        <rFont val="Calibri"/>
        <family val="2"/>
        <scheme val="minor"/>
      </rPr>
      <t>O3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</si>
  <si>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36</t>
    </r>
    <r>
      <rPr>
        <sz val="11"/>
        <color rgb="FF202020"/>
        <rFont val="Calibri"/>
        <family val="2"/>
        <scheme val="minor"/>
      </rPr>
      <t>H69NO</t>
    </r>
    <r>
      <rPr>
        <vertAlign val="subscript"/>
        <sz val="11"/>
        <color rgb="FF202020"/>
        <rFont val="Calibri"/>
        <family val="2"/>
        <scheme val="minor"/>
      </rPr>
      <t>11</t>
    </r>
    <r>
      <rPr>
        <sz val="11"/>
        <color rgb="FF202020"/>
        <rFont val="Calibri"/>
        <family val="2"/>
        <scheme val="minor"/>
      </rPr>
      <t>S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</si>
  <si>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34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67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3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</si>
  <si>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38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75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3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</si>
  <si>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27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44</t>
    </r>
    <r>
      <rPr>
        <sz val="11"/>
        <color rgb="FF202020"/>
        <rFont val="Calibri"/>
        <family val="2"/>
        <scheme val="minor"/>
      </rPr>
      <t>O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</si>
  <si>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19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37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4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</si>
  <si>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30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59</t>
    </r>
    <r>
      <rPr>
        <sz val="11"/>
        <color rgb="FF202020"/>
        <rFont val="Calibri"/>
        <family val="2"/>
        <scheme val="minor"/>
      </rPr>
      <t>NO</t>
    </r>
    <r>
      <rPr>
        <vertAlign val="subscript"/>
        <sz val="11"/>
        <color rgb="FF202020"/>
        <rFont val="Calibri"/>
        <family val="2"/>
        <scheme val="minor"/>
      </rPr>
      <t>2</t>
    </r>
  </si>
  <si>
    <r>
      <t>C</t>
    </r>
    <r>
      <rPr>
        <vertAlign val="subscript"/>
        <sz val="11"/>
        <color rgb="FF202020"/>
        <rFont val="Calibri"/>
        <family val="2"/>
        <scheme val="minor"/>
      </rPr>
      <t>27</t>
    </r>
    <r>
      <rPr>
        <sz val="11"/>
        <color rgb="FF202020"/>
        <rFont val="Calibri"/>
        <family val="2"/>
        <scheme val="minor"/>
      </rPr>
      <t>H</t>
    </r>
    <r>
      <rPr>
        <vertAlign val="subscript"/>
        <sz val="11"/>
        <color rgb="FF202020"/>
        <rFont val="Calibri"/>
        <family val="2"/>
        <scheme val="minor"/>
      </rPr>
      <t>46</t>
    </r>
    <r>
      <rPr>
        <sz val="11"/>
        <color rgb="FF202020"/>
        <rFont val="Calibri"/>
        <family val="2"/>
        <scheme val="minor"/>
      </rPr>
      <t>O</t>
    </r>
    <r>
      <rPr>
        <vertAlign val="subscript"/>
        <sz val="11"/>
        <color rgb="FF202020"/>
        <rFont val="Calibri"/>
        <family val="2"/>
        <scheme val="minor"/>
      </rPr>
      <t>5</t>
    </r>
  </si>
  <si>
    <t>Old Formula masses</t>
  </si>
  <si>
    <t>Old Formulas/Don't match Avanti</t>
  </si>
  <si>
    <t>CCS Values</t>
  </si>
  <si>
    <t>723 Molecules</t>
  </si>
  <si>
    <t>Total CCS Values</t>
  </si>
  <si>
    <t>C26H50NO7P</t>
  </si>
  <si>
    <t>Compare (Protonated and Deprotonated)</t>
  </si>
  <si>
    <t>(Theoritical) m/z [M+Na]+</t>
  </si>
  <si>
    <t>(Theoritical) m/z [M+H]+</t>
  </si>
  <si>
    <t>(Theoritical) m/z [M+NH4]+</t>
  </si>
  <si>
    <t>(Theoritical) m/z [M+H-H2O]+</t>
  </si>
  <si>
    <t>(Theoritical)m/z [M-H]-</t>
  </si>
  <si>
    <t>(Theoritical)m/z [M-H+FA]-</t>
  </si>
  <si>
    <t>(Theoritical)  m/z [M+Cl]-</t>
  </si>
  <si>
    <t>(Experimental1) m/z [M+Na]+</t>
  </si>
  <si>
    <t>(Experimental2) m/z [M+Na]+</t>
  </si>
  <si>
    <t>(Experimental3) m/z [M+Na]+</t>
  </si>
  <si>
    <t>(Experimental1) m/z [M+H]+</t>
  </si>
  <si>
    <t>(Experimental2) m/z [M+H]+</t>
  </si>
  <si>
    <t>(Experimental3) m/z [M+H]+</t>
  </si>
  <si>
    <t>(Experimental1) m/z [M+NH4]+</t>
  </si>
  <si>
    <t>(Experimental2) m/z [M+NH4]+</t>
  </si>
  <si>
    <t>(Experimental3) m/z [M+NH4]+</t>
  </si>
  <si>
    <t>(Experimental1) m/z [M+H-H2O]+</t>
  </si>
  <si>
    <t>(Experimental2) m/z [M+H-H2O]+</t>
  </si>
  <si>
    <t>(Experimental3) m/z [M+H-H2O]+</t>
  </si>
  <si>
    <t>(Experimental 1)m/z [M-H]-</t>
  </si>
  <si>
    <t>(Experimental 2)m/z [M-H]-</t>
  </si>
  <si>
    <t>(Experimental 3)m/z [M-H]-</t>
  </si>
  <si>
    <t>(Experimental 1)  m/z [M+Cl]-</t>
  </si>
  <si>
    <t>(Experimental 2)  m/z [M+Cl]-</t>
  </si>
  <si>
    <t>(Experimental 3)  m/z [M+Cl]-</t>
  </si>
  <si>
    <t>(Experimental1 )m/z [M-H+FA]-</t>
  </si>
  <si>
    <t>(Experimental2 )m/z [M-H+FA]-</t>
  </si>
  <si>
    <t>(Experimental3 )m/z [M-H+FA]-</t>
  </si>
  <si>
    <t>794..6040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</si>
</sst>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  <scheme val="minor"/>
    </font>
    <font>
      <vertAlign val="subscript"/>
      <sz val="11"/>
      <color rgb="FF202020"/>
      <name val="Calibri"/>
      <family val="2"/>
      <scheme val="minor"/>
    </font>
    <font>
      <sz val="11"/>
      <color rgb="FF20202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5AFD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7">
    <xf numFmtId="0" fontId="0" fillId="0" borderId="0" xfId="0"/>
    <xf numFmtId="0" fontId="0" fillId="2" borderId="0" xfId="0" applyFill="1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2" fontId="0" fillId="0" borderId="0" xfId="0" applyNumberFormat="1"/>
    <xf numFmtId="2" fontId="19" fillId="0" borderId="0" xfId="0" applyNumberFormat="1" applyFont="1"/>
    <xf numFmtId="164" fontId="18" fillId="0" borderId="0" xfId="0" applyNumberFormat="1" applyFont="1"/>
    <xf numFmtId="2" fontId="14" fillId="0" borderId="0" xfId="0" applyNumberFormat="1" applyFont="1"/>
    <xf numFmtId="0" fontId="14" fillId="0" borderId="0" xfId="0" applyFont="1"/>
    <xf numFmtId="0" fontId="0" fillId="34" borderId="0" xfId="0" applyFill="1"/>
    <xf numFmtId="164" fontId="0" fillId="34" borderId="0" xfId="0" applyNumberFormat="1" applyFill="1"/>
    <xf numFmtId="49" fontId="0" fillId="34" borderId="0" xfId="0" applyNumberFormat="1" applyFill="1"/>
    <xf numFmtId="2" fontId="0" fillId="34" borderId="0" xfId="0" applyNumberFormat="1" applyFill="1"/>
    <xf numFmtId="0" fontId="0" fillId="35" borderId="0" xfId="0" applyFill="1"/>
    <xf numFmtId="164" fontId="0" fillId="35" borderId="0" xfId="0" applyNumberFormat="1" applyFill="1"/>
    <xf numFmtId="49" fontId="0" fillId="35" borderId="0" xfId="0" applyNumberFormat="1" applyFill="1"/>
    <xf numFmtId="2" fontId="0" fillId="35" borderId="0" xfId="0" applyNumberFormat="1" applyFill="1"/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2" fontId="14" fillId="0" borderId="0" xfId="0" applyNumberFormat="1" applyFont="1" applyAlignment="1">
      <alignment horizontal="left" vertical="top"/>
    </xf>
    <xf numFmtId="164" fontId="0" fillId="34" borderId="0" xfId="0" applyNumberFormat="1" applyFill="1" applyAlignment="1">
      <alignment horizontal="left" vertical="top"/>
    </xf>
    <xf numFmtId="0" fontId="0" fillId="34" borderId="0" xfId="0" applyFill="1" applyAlignment="1">
      <alignment horizontal="left" vertical="top"/>
    </xf>
    <xf numFmtId="0" fontId="0" fillId="35" borderId="0" xfId="0" applyFill="1" applyAlignment="1">
      <alignment horizontal="left" vertical="top"/>
    </xf>
    <xf numFmtId="2" fontId="0" fillId="35" borderId="0" xfId="0" applyNumberFormat="1" applyFill="1" applyAlignment="1">
      <alignment horizontal="left" vertical="top"/>
    </xf>
    <xf numFmtId="164" fontId="0" fillId="35" borderId="0" xfId="0" applyNumberFormat="1" applyFill="1" applyAlignment="1">
      <alignment horizontal="left" vertical="top"/>
    </xf>
    <xf numFmtId="2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2" fontId="0" fillId="34" borderId="0" xfId="0" applyNumberFormat="1" applyFill="1" applyAlignment="1">
      <alignment horizontal="left" vertical="top"/>
    </xf>
    <xf numFmtId="2" fontId="14" fillId="34" borderId="0" xfId="0" applyNumberFormat="1" applyFont="1" applyFill="1"/>
    <xf numFmtId="0" fontId="0" fillId="36" borderId="10" xfId="0" applyFill="1" applyBorder="1"/>
    <xf numFmtId="0" fontId="14" fillId="35" borderId="0" xfId="0" applyFont="1" applyFill="1"/>
    <xf numFmtId="2" fontId="14" fillId="35" borderId="0" xfId="0" applyNumberFormat="1" applyFont="1" applyFill="1"/>
    <xf numFmtId="0" fontId="18" fillId="0" borderId="0" xfId="0" applyFont="1"/>
    <xf numFmtId="2" fontId="18" fillId="0" borderId="0" xfId="0" applyNumberFormat="1" applyFont="1"/>
    <xf numFmtId="14" fontId="0" fillId="0" borderId="0" xfId="0" applyNumberFormat="1"/>
    <xf numFmtId="166" fontId="20" fillId="0" borderId="0" xfId="0" applyNumberFormat="1" applyFont="1"/>
    <xf numFmtId="0" fontId="20" fillId="0" borderId="0" xfId="0" applyFont="1"/>
    <xf numFmtId="0" fontId="0" fillId="37" borderId="0" xfId="0" applyFill="1"/>
    <xf numFmtId="2" fontId="20" fillId="0" borderId="0" xfId="0" applyNumberFormat="1" applyFont="1"/>
    <xf numFmtId="0" fontId="0" fillId="39" borderId="0" xfId="0" applyFill="1"/>
    <xf numFmtId="2" fontId="14" fillId="40" borderId="0" xfId="0" applyNumberFormat="1" applyFont="1" applyFill="1"/>
    <xf numFmtId="0" fontId="0" fillId="40" borderId="0" xfId="0" applyFill="1"/>
    <xf numFmtId="0" fontId="0" fillId="38" borderId="0" xfId="0" applyFill="1"/>
    <xf numFmtId="0" fontId="22" fillId="38" borderId="0" xfId="0" applyFont="1" applyFill="1"/>
    <xf numFmtId="2" fontId="14" fillId="41" borderId="0" xfId="0" applyNumberFormat="1" applyFont="1" applyFill="1"/>
    <xf numFmtId="0" fontId="0" fillId="41" borderId="0" xfId="0" applyFill="1"/>
    <xf numFmtId="0" fontId="0" fillId="41" borderId="0" xfId="0" applyFill="1" applyAlignment="1">
      <alignment horizontal="left" vertical="top"/>
    </xf>
    <xf numFmtId="0" fontId="14" fillId="41" borderId="0" xfId="0" applyFont="1" applyFill="1"/>
    <xf numFmtId="0" fontId="0" fillId="42" borderId="0" xfId="0" applyFill="1"/>
    <xf numFmtId="2" fontId="14" fillId="42" borderId="0" xfId="0" applyNumberFormat="1" applyFont="1" applyFill="1"/>
    <xf numFmtId="1" fontId="0" fillId="0" borderId="0" xfId="0" applyNumberFormat="1"/>
    <xf numFmtId="1" fontId="20" fillId="0" borderId="0" xfId="0" applyNumberFormat="1" applyFont="1"/>
    <xf numFmtId="166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20" fillId="34" borderId="0" xfId="0" applyFont="1" applyFill="1" applyAlignment="1">
      <alignment wrapText="1"/>
    </xf>
    <xf numFmtId="0" fontId="20" fillId="35" borderId="0" xfId="0" applyFont="1" applyFill="1" applyAlignment="1">
      <alignment wrapText="1"/>
    </xf>
    <xf numFmtId="166" fontId="20" fillId="34" borderId="0" xfId="0" applyNumberFormat="1" applyFont="1" applyFill="1" applyAlignment="1">
      <alignment wrapText="1"/>
    </xf>
    <xf numFmtId="166" fontId="20" fillId="35" borderId="0" xfId="0" applyNumberFormat="1" applyFont="1" applyFill="1" applyAlignment="1">
      <alignment wrapText="1"/>
    </xf>
    <xf numFmtId="1" fontId="20" fillId="0" borderId="0" xfId="0" applyNumberFormat="1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14" fillId="0" borderId="0" xfId="0" applyNumberFormat="1" applyFont="1" applyAlignment="1">
      <alignment wrapText="1"/>
    </xf>
    <xf numFmtId="2" fontId="20" fillId="0" borderId="0" xfId="0" applyNumberFormat="1" applyFont="1" applyAlignment="1">
      <alignment wrapText="1"/>
    </xf>
    <xf numFmtId="2" fontId="14" fillId="39" borderId="0" xfId="0" applyNumberFormat="1" applyFont="1" applyFill="1" applyAlignment="1">
      <alignment wrapText="1"/>
    </xf>
    <xf numFmtId="2" fontId="14" fillId="41" borderId="0" xfId="0" applyNumberFormat="1" applyFont="1" applyFill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2" fontId="14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2" fontId="14" fillId="41" borderId="0" xfId="0" applyNumberFormat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34" borderId="0" xfId="0" applyFill="1" applyAlignment="1">
      <alignment wrapText="1"/>
    </xf>
    <xf numFmtId="2" fontId="14" fillId="34" borderId="0" xfId="0" applyNumberFormat="1" applyFont="1" applyFill="1" applyAlignment="1">
      <alignment wrapText="1"/>
    </xf>
    <xf numFmtId="2" fontId="20" fillId="34" borderId="0" xfId="0" applyNumberFormat="1" applyFont="1" applyFill="1" applyAlignment="1">
      <alignment wrapText="1"/>
    </xf>
    <xf numFmtId="2" fontId="14" fillId="40" borderId="0" xfId="0" applyNumberFormat="1" applyFont="1" applyFill="1" applyAlignment="1">
      <alignment wrapText="1"/>
    </xf>
    <xf numFmtId="0" fontId="14" fillId="43" borderId="0" xfId="0" applyFont="1" applyFill="1" applyAlignment="1">
      <alignment wrapText="1"/>
    </xf>
    <xf numFmtId="0" fontId="0" fillId="35" borderId="0" xfId="0" applyFill="1" applyAlignment="1">
      <alignment wrapText="1"/>
    </xf>
    <xf numFmtId="2" fontId="14" fillId="35" borderId="0" xfId="0" applyNumberFormat="1" applyFont="1" applyFill="1" applyAlignment="1">
      <alignment wrapText="1"/>
    </xf>
    <xf numFmtId="2" fontId="20" fillId="35" borderId="0" xfId="0" applyNumberFormat="1" applyFont="1" applyFill="1" applyAlignment="1">
      <alignment wrapText="1"/>
    </xf>
    <xf numFmtId="2" fontId="14" fillId="42" borderId="0" xfId="0" applyNumberFormat="1" applyFont="1" applyFill="1" applyAlignment="1">
      <alignment wrapText="1"/>
    </xf>
    <xf numFmtId="2" fontId="18" fillId="0" borderId="0" xfId="0" applyNumberFormat="1" applyFont="1" applyAlignment="1">
      <alignment wrapText="1"/>
    </xf>
    <xf numFmtId="2" fontId="18" fillId="40" borderId="0" xfId="0" applyNumberFormat="1" applyFont="1" applyFill="1" applyAlignment="1">
      <alignment wrapText="1"/>
    </xf>
    <xf numFmtId="1" fontId="0" fillId="0" borderId="0" xfId="0" applyNumberFormat="1" applyAlignment="1">
      <alignment wrapText="1"/>
    </xf>
    <xf numFmtId="166" fontId="18" fillId="0" borderId="0" xfId="0" applyNumberFormat="1" applyFont="1" applyAlignment="1">
      <alignment wrapText="1"/>
    </xf>
    <xf numFmtId="166" fontId="18" fillId="34" borderId="0" xfId="0" applyNumberFormat="1" applyFont="1" applyFill="1" applyAlignment="1">
      <alignment wrapText="1"/>
    </xf>
    <xf numFmtId="166" fontId="18" fillId="35" borderId="0" xfId="0" applyNumberFormat="1" applyFont="1" applyFill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8" fillId="34" borderId="0" xfId="0" applyFont="1" applyFill="1" applyAlignment="1">
      <alignment wrapText="1"/>
    </xf>
    <xf numFmtId="0" fontId="18" fillId="35" borderId="0" xfId="0" applyFont="1" applyFill="1" applyAlignment="1">
      <alignment wrapText="1"/>
    </xf>
    <xf numFmtId="2" fontId="18" fillId="34" borderId="0" xfId="0" applyNumberFormat="1" applyFont="1" applyFill="1" applyAlignment="1">
      <alignment wrapText="1"/>
    </xf>
    <xf numFmtId="2" fontId="18" fillId="35" borderId="0" xfId="0" applyNumberFormat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8" fillId="0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5A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m/z versus CCS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43909217230201"/>
          <c:y val="0.17303874329141691"/>
          <c:w val="0.84248171760374757"/>
          <c:h val="0.77259582758340772"/>
        </c:manualLayout>
      </c:layout>
      <c:scatterChart>
        <c:scatterStyle val="lineMarker"/>
        <c:varyColors val="0"/>
        <c:ser>
          <c:idx val="0"/>
          <c:order val="0"/>
          <c:tx>
            <c:v>[M+H]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all_notmix_noTM!$W$2:$W$724</c:f>
              <c:numCache>
                <c:formatCode>0.0000</c:formatCode>
                <c:ptCount val="723"/>
                <c:pt idx="0">
                  <c:v>673.48025640000003</c:v>
                </c:pt>
                <c:pt idx="1">
                  <c:v>747.51703447</c:v>
                </c:pt>
                <c:pt idx="2">
                  <c:v>760.51228386999992</c:v>
                </c:pt>
                <c:pt idx="3">
                  <c:v>697.48025686999995</c:v>
                </c:pt>
                <c:pt idx="4">
                  <c:v>721.48025686999995</c:v>
                </c:pt>
                <c:pt idx="5">
                  <c:v>808.51228386999992</c:v>
                </c:pt>
                <c:pt idx="6">
                  <c:v>701.51155526999992</c:v>
                </c:pt>
                <c:pt idx="7">
                  <c:v>788.54358227</c:v>
                </c:pt>
                <c:pt idx="8">
                  <c:v>725.51155526999992</c:v>
                </c:pt>
                <c:pt idx="9">
                  <c:v>749.51155526999992</c:v>
                </c:pt>
                <c:pt idx="10">
                  <c:v>784.51228386999992</c:v>
                </c:pt>
                <c:pt idx="11">
                  <c:v>428.25602327000001</c:v>
                </c:pt>
                <c:pt idx="12">
                  <c:v>314.30533987000001</c:v>
                </c:pt>
                <c:pt idx="13">
                  <c:v>757.58239446999994</c:v>
                </c:pt>
                <c:pt idx="14">
                  <c:v>392.27952067000001</c:v>
                </c:pt>
                <c:pt idx="15">
                  <c:v>406.29516987</c:v>
                </c:pt>
                <c:pt idx="16">
                  <c:v>385.34647387000001</c:v>
                </c:pt>
                <c:pt idx="17">
                  <c:v>758.56940147</c:v>
                </c:pt>
                <c:pt idx="18">
                  <c:v>771.51703447</c:v>
                </c:pt>
                <c:pt idx="19">
                  <c:v>784.51228386999992</c:v>
                </c:pt>
                <c:pt idx="20">
                  <c:v>812.54358227</c:v>
                </c:pt>
                <c:pt idx="21">
                  <c:v>836.54358227</c:v>
                </c:pt>
                <c:pt idx="22">
                  <c:v>697.48025686999995</c:v>
                </c:pt>
                <c:pt idx="23">
                  <c:v>767.48573606999992</c:v>
                </c:pt>
                <c:pt idx="24">
                  <c:v>745.48025686999995</c:v>
                </c:pt>
                <c:pt idx="25">
                  <c:v>819.51703447</c:v>
                </c:pt>
                <c:pt idx="26">
                  <c:v>832.51228386999992</c:v>
                </c:pt>
                <c:pt idx="27">
                  <c:v>880.51228386999992</c:v>
                </c:pt>
                <c:pt idx="28">
                  <c:v>591.44076326999993</c:v>
                </c:pt>
                <c:pt idx="29">
                  <c:v>314.30533987000001</c:v>
                </c:pt>
                <c:pt idx="30">
                  <c:v>385.34647387000001</c:v>
                </c:pt>
                <c:pt idx="31">
                  <c:v>768.55375227000002</c:v>
                </c:pt>
                <c:pt idx="32">
                  <c:v>771.51703447</c:v>
                </c:pt>
                <c:pt idx="33">
                  <c:v>793.48025686999995</c:v>
                </c:pt>
                <c:pt idx="34">
                  <c:v>795.51703447</c:v>
                </c:pt>
                <c:pt idx="35">
                  <c:v>799.54833286999997</c:v>
                </c:pt>
                <c:pt idx="36">
                  <c:v>823.54833286999997</c:v>
                </c:pt>
                <c:pt idx="37">
                  <c:v>867.51703447</c:v>
                </c:pt>
                <c:pt idx="38">
                  <c:v>297.24240867000003</c:v>
                </c:pt>
                <c:pt idx="39">
                  <c:v>364.28460567000002</c:v>
                </c:pt>
                <c:pt idx="40">
                  <c:v>321.24240867000003</c:v>
                </c:pt>
                <c:pt idx="41">
                  <c:v>345.24240867000003</c:v>
                </c:pt>
                <c:pt idx="42">
                  <c:v>651.60742527000002</c:v>
                </c:pt>
                <c:pt idx="43">
                  <c:v>319.22675947000005</c:v>
                </c:pt>
                <c:pt idx="44">
                  <c:v>301.21619527000001</c:v>
                </c:pt>
                <c:pt idx="45">
                  <c:v>419.35195307000004</c:v>
                </c:pt>
                <c:pt idx="46">
                  <c:v>397.27133807000001</c:v>
                </c:pt>
                <c:pt idx="47">
                  <c:v>395.33082467000003</c:v>
                </c:pt>
                <c:pt idx="48">
                  <c:v>538.35031266999999</c:v>
                </c:pt>
                <c:pt idx="49">
                  <c:v>580.39726026999995</c:v>
                </c:pt>
                <c:pt idx="50">
                  <c:v>647.51222407</c:v>
                </c:pt>
                <c:pt idx="51">
                  <c:v>692.52245386999994</c:v>
                </c:pt>
                <c:pt idx="52">
                  <c:v>736.51228386999992</c:v>
                </c:pt>
                <c:pt idx="53">
                  <c:v>720.55375227000002</c:v>
                </c:pt>
                <c:pt idx="54">
                  <c:v>585.30342486999996</c:v>
                </c:pt>
                <c:pt idx="55">
                  <c:v>664.62380307000001</c:v>
                </c:pt>
                <c:pt idx="56">
                  <c:v>403.35703807000004</c:v>
                </c:pt>
                <c:pt idx="57">
                  <c:v>757.58239446999994</c:v>
                </c:pt>
                <c:pt idx="58">
                  <c:v>380.25602327000001</c:v>
                </c:pt>
                <c:pt idx="59">
                  <c:v>508.37613186999999</c:v>
                </c:pt>
                <c:pt idx="60">
                  <c:v>405.27642307000002</c:v>
                </c:pt>
                <c:pt idx="61">
                  <c:v>974.75017926999999</c:v>
                </c:pt>
                <c:pt idx="62">
                  <c:v>413.37777227000004</c:v>
                </c:pt>
                <c:pt idx="63">
                  <c:v>415.32065467000001</c:v>
                </c:pt>
                <c:pt idx="64">
                  <c:v>393.29992047000002</c:v>
                </c:pt>
                <c:pt idx="65">
                  <c:v>384.31081907000004</c:v>
                </c:pt>
                <c:pt idx="66">
                  <c:v>632.63397306999991</c:v>
                </c:pt>
                <c:pt idx="67">
                  <c:v>462.28499987000004</c:v>
                </c:pt>
                <c:pt idx="68">
                  <c:v>391.14728627</c:v>
                </c:pt>
                <c:pt idx="69">
                  <c:v>885.79052487000001</c:v>
                </c:pt>
                <c:pt idx="70">
                  <c:v>611.39184087000001</c:v>
                </c:pt>
                <c:pt idx="71">
                  <c:v>495.47518587000002</c:v>
                </c:pt>
                <c:pt idx="72">
                  <c:v>734.56940147</c:v>
                </c:pt>
                <c:pt idx="73">
                  <c:v>813.66024627000002</c:v>
                </c:pt>
                <c:pt idx="74">
                  <c:v>688.49115546999997</c:v>
                </c:pt>
                <c:pt idx="75">
                  <c:v>775.54833286999997</c:v>
                </c:pt>
                <c:pt idx="76">
                  <c:v>1006.55284047</c:v>
                </c:pt>
                <c:pt idx="77">
                  <c:v>459.25060387000002</c:v>
                </c:pt>
                <c:pt idx="78">
                  <c:v>480.30845007000005</c:v>
                </c:pt>
                <c:pt idx="79">
                  <c:v>403.35703807000004</c:v>
                </c:pt>
                <c:pt idx="80">
                  <c:v>482.45674687000002</c:v>
                </c:pt>
                <c:pt idx="81">
                  <c:v>552.53499287</c:v>
                </c:pt>
                <c:pt idx="82">
                  <c:v>580.56629126999997</c:v>
                </c:pt>
                <c:pt idx="83">
                  <c:v>636.62888807000002</c:v>
                </c:pt>
                <c:pt idx="84">
                  <c:v>409.29483547000001</c:v>
                </c:pt>
                <c:pt idx="85">
                  <c:v>410.21865567000003</c:v>
                </c:pt>
                <c:pt idx="86">
                  <c:v>510.25198687</c:v>
                </c:pt>
                <c:pt idx="87">
                  <c:v>460.25945527000005</c:v>
                </c:pt>
                <c:pt idx="88">
                  <c:v>412.24585327</c:v>
                </c:pt>
                <c:pt idx="89">
                  <c:v>903.56399926999995</c:v>
                </c:pt>
                <c:pt idx="90">
                  <c:v>674.47550626999998</c:v>
                </c:pt>
                <c:pt idx="91">
                  <c:v>1116.01509287</c:v>
                </c:pt>
                <c:pt idx="92">
                  <c:v>538.35031266999999</c:v>
                </c:pt>
                <c:pt idx="93">
                  <c:v>690.57957147000002</c:v>
                </c:pt>
                <c:pt idx="94">
                  <c:v>625.57652107000001</c:v>
                </c:pt>
                <c:pt idx="95">
                  <c:v>515.13659246999998</c:v>
                </c:pt>
                <c:pt idx="96">
                  <c:v>665.48877386999993</c:v>
                </c:pt>
                <c:pt idx="97">
                  <c:v>1040.6559214700001</c:v>
                </c:pt>
                <c:pt idx="98">
                  <c:v>842.66329666999991</c:v>
                </c:pt>
                <c:pt idx="99">
                  <c:v>776.68911586999991</c:v>
                </c:pt>
                <c:pt idx="100">
                  <c:v>243.23184447</c:v>
                </c:pt>
                <c:pt idx="101">
                  <c:v>702.58781386999999</c:v>
                </c:pt>
                <c:pt idx="102">
                  <c:v>343.32065467000001</c:v>
                </c:pt>
                <c:pt idx="103">
                  <c:v>566.55064206999998</c:v>
                </c:pt>
                <c:pt idx="104">
                  <c:v>330.33663827000004</c:v>
                </c:pt>
                <c:pt idx="105">
                  <c:v>410.30297087000002</c:v>
                </c:pt>
                <c:pt idx="106">
                  <c:v>314.30533987000001</c:v>
                </c:pt>
                <c:pt idx="107">
                  <c:v>346.33155327000003</c:v>
                </c:pt>
                <c:pt idx="108">
                  <c:v>817.51299806999998</c:v>
                </c:pt>
                <c:pt idx="109">
                  <c:v>393.29992047000002</c:v>
                </c:pt>
                <c:pt idx="110">
                  <c:v>706.53810306999992</c:v>
                </c:pt>
                <c:pt idx="111">
                  <c:v>411.25060387000002</c:v>
                </c:pt>
                <c:pt idx="112">
                  <c:v>760.58505066999999</c:v>
                </c:pt>
                <c:pt idx="113">
                  <c:v>720.55375227000002</c:v>
                </c:pt>
                <c:pt idx="114">
                  <c:v>701.55917166999996</c:v>
                </c:pt>
                <c:pt idx="115">
                  <c:v>818.66329666999991</c:v>
                </c:pt>
                <c:pt idx="116">
                  <c:v>867.59567466999999</c:v>
                </c:pt>
                <c:pt idx="117">
                  <c:v>777.56398206999995</c:v>
                </c:pt>
                <c:pt idx="118">
                  <c:v>792.55375227000002</c:v>
                </c:pt>
                <c:pt idx="119">
                  <c:v>538.38669606999997</c:v>
                </c:pt>
                <c:pt idx="120">
                  <c:v>898.72589346999996</c:v>
                </c:pt>
                <c:pt idx="121">
                  <c:v>407.27918627000003</c:v>
                </c:pt>
                <c:pt idx="122">
                  <c:v>808.49115546999997</c:v>
                </c:pt>
                <c:pt idx="123">
                  <c:v>1181.7516962700001</c:v>
                </c:pt>
                <c:pt idx="124">
                  <c:v>750.49979207000001</c:v>
                </c:pt>
                <c:pt idx="125">
                  <c:v>305.15359847000002</c:v>
                </c:pt>
                <c:pt idx="126">
                  <c:v>396.27443567</c:v>
                </c:pt>
                <c:pt idx="127">
                  <c:v>454.24242407000003</c:v>
                </c:pt>
                <c:pt idx="128">
                  <c:v>516.29893446999995</c:v>
                </c:pt>
                <c:pt idx="129">
                  <c:v>426.22511907000001</c:v>
                </c:pt>
                <c:pt idx="130">
                  <c:v>412.20946987000002</c:v>
                </c:pt>
                <c:pt idx="131">
                  <c:v>706.53810306999992</c:v>
                </c:pt>
                <c:pt idx="132">
                  <c:v>403.35703807000004</c:v>
                </c:pt>
                <c:pt idx="133">
                  <c:v>889.70040867</c:v>
                </c:pt>
                <c:pt idx="134">
                  <c:v>851.61199266999995</c:v>
                </c:pt>
                <c:pt idx="135">
                  <c:v>568.52990786999999</c:v>
                </c:pt>
                <c:pt idx="136">
                  <c:v>956.69498926999995</c:v>
                </c:pt>
                <c:pt idx="137">
                  <c:v>702.58781386999999</c:v>
                </c:pt>
                <c:pt idx="138">
                  <c:v>312.28969067000003</c:v>
                </c:pt>
                <c:pt idx="139">
                  <c:v>375.28935627000004</c:v>
                </c:pt>
                <c:pt idx="140">
                  <c:v>413.37777227000004</c:v>
                </c:pt>
                <c:pt idx="141">
                  <c:v>452.44618267000004</c:v>
                </c:pt>
                <c:pt idx="142">
                  <c:v>516.29893446999995</c:v>
                </c:pt>
                <c:pt idx="143">
                  <c:v>500.30401947000001</c:v>
                </c:pt>
                <c:pt idx="144">
                  <c:v>344.35228747000002</c:v>
                </c:pt>
                <c:pt idx="145">
                  <c:v>622.51697466999997</c:v>
                </c:pt>
                <c:pt idx="146">
                  <c:v>582.54555706999997</c:v>
                </c:pt>
                <c:pt idx="147">
                  <c:v>435.25060387000002</c:v>
                </c:pt>
                <c:pt idx="148">
                  <c:v>482.45674687000002</c:v>
                </c:pt>
                <c:pt idx="149">
                  <c:v>714.58781386999999</c:v>
                </c:pt>
                <c:pt idx="150">
                  <c:v>423.28698727</c:v>
                </c:pt>
                <c:pt idx="151">
                  <c:v>404.25602327000001</c:v>
                </c:pt>
                <c:pt idx="152">
                  <c:v>810.68170907000001</c:v>
                </c:pt>
                <c:pt idx="153">
                  <c:v>972.73453007000001</c:v>
                </c:pt>
                <c:pt idx="154">
                  <c:v>712.60854806999998</c:v>
                </c:pt>
                <c:pt idx="155">
                  <c:v>684.65001646999997</c:v>
                </c:pt>
                <c:pt idx="156">
                  <c:v>454.46183187000003</c:v>
                </c:pt>
                <c:pt idx="157">
                  <c:v>312.25330727000005</c:v>
                </c:pt>
                <c:pt idx="158">
                  <c:v>328.28460567000002</c:v>
                </c:pt>
                <c:pt idx="159">
                  <c:v>454.25641747000003</c:v>
                </c:pt>
                <c:pt idx="160">
                  <c:v>403.35703807000004</c:v>
                </c:pt>
                <c:pt idx="161">
                  <c:v>705.54285367</c:v>
                </c:pt>
                <c:pt idx="162">
                  <c:v>786.60069986999997</c:v>
                </c:pt>
                <c:pt idx="163">
                  <c:v>317.30500547000003</c:v>
                </c:pt>
                <c:pt idx="164">
                  <c:v>624.39533267000002</c:v>
                </c:pt>
                <c:pt idx="165">
                  <c:v>620.63397306999991</c:v>
                </c:pt>
                <c:pt idx="166">
                  <c:v>594.37652606999995</c:v>
                </c:pt>
                <c:pt idx="167">
                  <c:v>398.23020407000001</c:v>
                </c:pt>
                <c:pt idx="168">
                  <c:v>894.67934006999997</c:v>
                </c:pt>
                <c:pt idx="169">
                  <c:v>735.51703447</c:v>
                </c:pt>
                <c:pt idx="170">
                  <c:v>831.59701226999994</c:v>
                </c:pt>
                <c:pt idx="171">
                  <c:v>454.29280087000001</c:v>
                </c:pt>
                <c:pt idx="172">
                  <c:v>762.60069986999997</c:v>
                </c:pt>
                <c:pt idx="173">
                  <c:v>846.69459506999999</c:v>
                </c:pt>
                <c:pt idx="174">
                  <c:v>621.30342486999996</c:v>
                </c:pt>
                <c:pt idx="175">
                  <c:v>407.27918627000003</c:v>
                </c:pt>
                <c:pt idx="176">
                  <c:v>391.28427127000003</c:v>
                </c:pt>
                <c:pt idx="177">
                  <c:v>638.46262027</c:v>
                </c:pt>
                <c:pt idx="178">
                  <c:v>383.27094387</c:v>
                </c:pt>
                <c:pt idx="179">
                  <c:v>591.44962726999995</c:v>
                </c:pt>
                <c:pt idx="180">
                  <c:v>1038.69345587</c:v>
                </c:pt>
                <c:pt idx="181">
                  <c:v>412.37850087000004</c:v>
                </c:pt>
                <c:pt idx="182">
                  <c:v>759.59804366999992</c:v>
                </c:pt>
                <c:pt idx="183">
                  <c:v>775.53544686999999</c:v>
                </c:pt>
                <c:pt idx="184">
                  <c:v>253.21619526999999</c:v>
                </c:pt>
                <c:pt idx="185">
                  <c:v>568.32449346999999</c:v>
                </c:pt>
                <c:pt idx="186">
                  <c:v>555.55727646999992</c:v>
                </c:pt>
                <c:pt idx="187">
                  <c:v>667.45443766999995</c:v>
                </c:pt>
                <c:pt idx="188">
                  <c:v>636.45985707</c:v>
                </c:pt>
                <c:pt idx="189">
                  <c:v>691.52720447000002</c:v>
                </c:pt>
                <c:pt idx="190">
                  <c:v>1039.7936350700002</c:v>
                </c:pt>
                <c:pt idx="191">
                  <c:v>844.56979566999996</c:v>
                </c:pt>
                <c:pt idx="192">
                  <c:v>760.58505066999999</c:v>
                </c:pt>
                <c:pt idx="193">
                  <c:v>958.81978866999998</c:v>
                </c:pt>
                <c:pt idx="194">
                  <c:v>835.64222806999999</c:v>
                </c:pt>
                <c:pt idx="195">
                  <c:v>744.59837806999997</c:v>
                </c:pt>
                <c:pt idx="196">
                  <c:v>450.32138327000001</c:v>
                </c:pt>
                <c:pt idx="197">
                  <c:v>949.68216307</c:v>
                </c:pt>
                <c:pt idx="198">
                  <c:v>377.30500547000003</c:v>
                </c:pt>
                <c:pt idx="199">
                  <c:v>908.67386087</c:v>
                </c:pt>
                <c:pt idx="200">
                  <c:v>272.25839227</c:v>
                </c:pt>
                <c:pt idx="201">
                  <c:v>510.31901427000003</c:v>
                </c:pt>
                <c:pt idx="202">
                  <c:v>650.47550626999998</c:v>
                </c:pt>
                <c:pt idx="203">
                  <c:v>675.54352246999997</c:v>
                </c:pt>
                <c:pt idx="204">
                  <c:v>602.49076127000001</c:v>
                </c:pt>
                <c:pt idx="205">
                  <c:v>706.61086986999999</c:v>
                </c:pt>
                <c:pt idx="206">
                  <c:v>554.51425867</c:v>
                </c:pt>
                <c:pt idx="207">
                  <c:v>706.53810306999992</c:v>
                </c:pt>
                <c:pt idx="208">
                  <c:v>703.52720447000002</c:v>
                </c:pt>
                <c:pt idx="209">
                  <c:v>419.25568887000003</c:v>
                </c:pt>
                <c:pt idx="210">
                  <c:v>417.33630386999999</c:v>
                </c:pt>
                <c:pt idx="211">
                  <c:v>377.30500547000003</c:v>
                </c:pt>
                <c:pt idx="212">
                  <c:v>454.42544847000005</c:v>
                </c:pt>
                <c:pt idx="213">
                  <c:v>601.41707006999991</c:v>
                </c:pt>
                <c:pt idx="214">
                  <c:v>467.36081707</c:v>
                </c:pt>
                <c:pt idx="215">
                  <c:v>618.61832386999993</c:v>
                </c:pt>
                <c:pt idx="216">
                  <c:v>356.35228747000002</c:v>
                </c:pt>
                <c:pt idx="217">
                  <c:v>594.41290946999993</c:v>
                </c:pt>
                <c:pt idx="218">
                  <c:v>581.51392426999996</c:v>
                </c:pt>
                <c:pt idx="219">
                  <c:v>596.35579186999996</c:v>
                </c:pt>
                <c:pt idx="220">
                  <c:v>758.56940147</c:v>
                </c:pt>
                <c:pt idx="221">
                  <c:v>941.55065746999992</c:v>
                </c:pt>
                <c:pt idx="222">
                  <c:v>272.29477567000004</c:v>
                </c:pt>
                <c:pt idx="223">
                  <c:v>401.34138887</c:v>
                </c:pt>
                <c:pt idx="224">
                  <c:v>409.29483547000001</c:v>
                </c:pt>
                <c:pt idx="225">
                  <c:v>620.50132546999998</c:v>
                </c:pt>
                <c:pt idx="226">
                  <c:v>568.56629126999997</c:v>
                </c:pt>
                <c:pt idx="227">
                  <c:v>728.60346306999998</c:v>
                </c:pt>
                <c:pt idx="228">
                  <c:v>426.35776667000005</c:v>
                </c:pt>
                <c:pt idx="229">
                  <c:v>909.68072307</c:v>
                </c:pt>
                <c:pt idx="230">
                  <c:v>462.34251167000002</c:v>
                </c:pt>
                <c:pt idx="231">
                  <c:v>990.71572346999994</c:v>
                </c:pt>
                <c:pt idx="232">
                  <c:v>649.52787326999999</c:v>
                </c:pt>
                <c:pt idx="233">
                  <c:v>482.32409927000003</c:v>
                </c:pt>
                <c:pt idx="234">
                  <c:v>1016.8252678699999</c:v>
                </c:pt>
                <c:pt idx="235">
                  <c:v>762.60069986999997</c:v>
                </c:pt>
                <c:pt idx="236">
                  <c:v>510.28263087000005</c:v>
                </c:pt>
                <c:pt idx="237">
                  <c:v>824.55519506999997</c:v>
                </c:pt>
                <c:pt idx="238">
                  <c:v>758.64216826999996</c:v>
                </c:pt>
                <c:pt idx="239">
                  <c:v>610.57685546999994</c:v>
                </c:pt>
                <c:pt idx="240">
                  <c:v>496.33974847000002</c:v>
                </c:pt>
                <c:pt idx="241">
                  <c:v>433.33121887000004</c:v>
                </c:pt>
                <c:pt idx="242">
                  <c:v>298.27404147000004</c:v>
                </c:pt>
                <c:pt idx="243">
                  <c:v>419.35195307000004</c:v>
                </c:pt>
                <c:pt idx="244">
                  <c:v>606.46289487000001</c:v>
                </c:pt>
                <c:pt idx="245">
                  <c:v>744.59837806999997</c:v>
                </c:pt>
                <c:pt idx="246">
                  <c:v>405.26353707000004</c:v>
                </c:pt>
                <c:pt idx="247">
                  <c:v>318.30025487</c:v>
                </c:pt>
                <c:pt idx="248">
                  <c:v>462.34251167000002</c:v>
                </c:pt>
                <c:pt idx="249">
                  <c:v>516.29893446999995</c:v>
                </c:pt>
                <c:pt idx="250">
                  <c:v>409.29483547000001</c:v>
                </c:pt>
                <c:pt idx="251">
                  <c:v>409.29483547000001</c:v>
                </c:pt>
                <c:pt idx="252">
                  <c:v>426.29788587000002</c:v>
                </c:pt>
                <c:pt idx="253">
                  <c:v>706.53810306999992</c:v>
                </c:pt>
                <c:pt idx="254">
                  <c:v>845.64904487000001</c:v>
                </c:pt>
                <c:pt idx="255">
                  <c:v>597.54522266999993</c:v>
                </c:pt>
                <c:pt idx="256">
                  <c:v>621.54522266999993</c:v>
                </c:pt>
                <c:pt idx="257">
                  <c:v>415.32065467000001</c:v>
                </c:pt>
                <c:pt idx="258">
                  <c:v>653.68058626999994</c:v>
                </c:pt>
                <c:pt idx="259">
                  <c:v>618.48567627</c:v>
                </c:pt>
                <c:pt idx="260">
                  <c:v>360.31081907000004</c:v>
                </c:pt>
                <c:pt idx="261">
                  <c:v>594.48567627</c:v>
                </c:pt>
                <c:pt idx="262">
                  <c:v>650.54827306999994</c:v>
                </c:pt>
                <c:pt idx="263">
                  <c:v>732.62651906999997</c:v>
                </c:pt>
                <c:pt idx="264">
                  <c:v>639.60742527000002</c:v>
                </c:pt>
                <c:pt idx="265">
                  <c:v>582.54555706999997</c:v>
                </c:pt>
                <c:pt idx="266">
                  <c:v>803.60209726999994</c:v>
                </c:pt>
                <c:pt idx="267">
                  <c:v>775.54833286999997</c:v>
                </c:pt>
                <c:pt idx="268">
                  <c:v>806.56238886999995</c:v>
                </c:pt>
                <c:pt idx="269">
                  <c:v>496.37613186999999</c:v>
                </c:pt>
                <c:pt idx="270">
                  <c:v>354.27912646999999</c:v>
                </c:pt>
                <c:pt idx="271">
                  <c:v>786.44815367000001</c:v>
                </c:pt>
                <c:pt idx="272">
                  <c:v>393.29992047000002</c:v>
                </c:pt>
                <c:pt idx="273">
                  <c:v>330.33663827000004</c:v>
                </c:pt>
                <c:pt idx="274">
                  <c:v>423.29822027</c:v>
                </c:pt>
                <c:pt idx="275">
                  <c:v>542.30884427000001</c:v>
                </c:pt>
                <c:pt idx="276">
                  <c:v>512.26189666999994</c:v>
                </c:pt>
                <c:pt idx="277">
                  <c:v>624.38709026999993</c:v>
                </c:pt>
                <c:pt idx="278">
                  <c:v>678.50680466999995</c:v>
                </c:pt>
                <c:pt idx="279">
                  <c:v>554.51425867</c:v>
                </c:pt>
                <c:pt idx="280">
                  <c:v>756.55375227000002</c:v>
                </c:pt>
                <c:pt idx="281">
                  <c:v>786.60069986999997</c:v>
                </c:pt>
                <c:pt idx="282">
                  <c:v>788.52245386999994</c:v>
                </c:pt>
                <c:pt idx="283">
                  <c:v>284.29477567000004</c:v>
                </c:pt>
                <c:pt idx="284">
                  <c:v>433.33121887000004</c:v>
                </c:pt>
                <c:pt idx="285">
                  <c:v>435.34686807000003</c:v>
                </c:pt>
                <c:pt idx="286">
                  <c:v>562.42307946999995</c:v>
                </c:pt>
                <c:pt idx="287">
                  <c:v>370.33155327000003</c:v>
                </c:pt>
                <c:pt idx="288">
                  <c:v>584.56120626999996</c:v>
                </c:pt>
                <c:pt idx="289">
                  <c:v>508.50877947000004</c:v>
                </c:pt>
                <c:pt idx="290">
                  <c:v>368.25602327000001</c:v>
                </c:pt>
                <c:pt idx="291">
                  <c:v>549.41494406999993</c:v>
                </c:pt>
                <c:pt idx="292">
                  <c:v>695.48573606999992</c:v>
                </c:pt>
                <c:pt idx="293">
                  <c:v>661.48025686999995</c:v>
                </c:pt>
                <c:pt idx="294">
                  <c:v>805.72792806999996</c:v>
                </c:pt>
                <c:pt idx="295">
                  <c:v>401.34138887</c:v>
                </c:pt>
                <c:pt idx="296">
                  <c:v>573.30342486999996</c:v>
                </c:pt>
                <c:pt idx="297">
                  <c:v>903.64329106999992</c:v>
                </c:pt>
                <c:pt idx="298">
                  <c:v>729.54285367</c:v>
                </c:pt>
                <c:pt idx="299">
                  <c:v>715.52720447000002</c:v>
                </c:pt>
                <c:pt idx="300">
                  <c:v>610.57685546999994</c:v>
                </c:pt>
                <c:pt idx="301">
                  <c:v>580.43364366999992</c:v>
                </c:pt>
                <c:pt idx="302">
                  <c:v>878.56940147</c:v>
                </c:pt>
                <c:pt idx="303">
                  <c:v>449.32613387000004</c:v>
                </c:pt>
                <c:pt idx="304">
                  <c:v>431.31556967</c:v>
                </c:pt>
                <c:pt idx="305">
                  <c:v>763.46989107000002</c:v>
                </c:pt>
                <c:pt idx="306">
                  <c:v>460.26935066999999</c:v>
                </c:pt>
                <c:pt idx="307">
                  <c:v>841.69154466999998</c:v>
                </c:pt>
                <c:pt idx="308">
                  <c:v>288.28969067000003</c:v>
                </c:pt>
                <c:pt idx="309">
                  <c:v>516.29893446999995</c:v>
                </c:pt>
                <c:pt idx="310">
                  <c:v>328.32098907</c:v>
                </c:pt>
                <c:pt idx="311">
                  <c:v>443.20405047000003</c:v>
                </c:pt>
                <c:pt idx="312">
                  <c:v>499.26664727000002</c:v>
                </c:pt>
                <c:pt idx="313">
                  <c:v>357.26353707000004</c:v>
                </c:pt>
                <c:pt idx="314">
                  <c:v>649.48025686999995</c:v>
                </c:pt>
                <c:pt idx="315">
                  <c:v>752.55998006999994</c:v>
                </c:pt>
                <c:pt idx="316">
                  <c:v>704.52245386999994</c:v>
                </c:pt>
                <c:pt idx="317">
                  <c:v>599.31907406999994</c:v>
                </c:pt>
                <c:pt idx="318">
                  <c:v>638.46262027</c:v>
                </c:pt>
                <c:pt idx="319">
                  <c:v>644.50956786999996</c:v>
                </c:pt>
                <c:pt idx="320">
                  <c:v>439.36424907000003</c:v>
                </c:pt>
                <c:pt idx="321">
                  <c:v>588.44697107000002</c:v>
                </c:pt>
                <c:pt idx="322">
                  <c:v>465.34516787000001</c:v>
                </c:pt>
                <c:pt idx="323">
                  <c:v>358.29516987</c:v>
                </c:pt>
                <c:pt idx="324">
                  <c:v>340.28460567000002</c:v>
                </c:pt>
                <c:pt idx="325">
                  <c:v>744.55375227000002</c:v>
                </c:pt>
                <c:pt idx="326">
                  <c:v>483.35573207000004</c:v>
                </c:pt>
                <c:pt idx="327">
                  <c:v>302.30533987000001</c:v>
                </c:pt>
                <c:pt idx="328">
                  <c:v>516.29893446999995</c:v>
                </c:pt>
                <c:pt idx="329">
                  <c:v>703.57482086999994</c:v>
                </c:pt>
                <c:pt idx="330">
                  <c:v>887.56437626999991</c:v>
                </c:pt>
                <c:pt idx="331">
                  <c:v>772.58505066999999</c:v>
                </c:pt>
                <c:pt idx="332">
                  <c:v>788.61634906999996</c:v>
                </c:pt>
                <c:pt idx="333">
                  <c:v>773.65306686999998</c:v>
                </c:pt>
                <c:pt idx="334">
                  <c:v>290.15980627000005</c:v>
                </c:pt>
                <c:pt idx="335">
                  <c:v>804.64764746999992</c:v>
                </c:pt>
                <c:pt idx="336">
                  <c:v>1038.69345587</c:v>
                </c:pt>
                <c:pt idx="337">
                  <c:v>890.65628406999997</c:v>
                </c:pt>
                <c:pt idx="338">
                  <c:v>794.60578486999998</c:v>
                </c:pt>
                <c:pt idx="339">
                  <c:v>650.64453727</c:v>
                </c:pt>
                <c:pt idx="340">
                  <c:v>469.40398567</c:v>
                </c:pt>
                <c:pt idx="341">
                  <c:v>958.91605286999993</c:v>
                </c:pt>
                <c:pt idx="342">
                  <c:v>408.28732167000004</c:v>
                </c:pt>
                <c:pt idx="343">
                  <c:v>786.44815367000001</c:v>
                </c:pt>
                <c:pt idx="344">
                  <c:v>312.25330727000005</c:v>
                </c:pt>
                <c:pt idx="345">
                  <c:v>357.26353707000004</c:v>
                </c:pt>
                <c:pt idx="346">
                  <c:v>244.22709387</c:v>
                </c:pt>
                <c:pt idx="347">
                  <c:v>889.51935906999995</c:v>
                </c:pt>
                <c:pt idx="348">
                  <c:v>804.57488066999997</c:v>
                </c:pt>
                <c:pt idx="349">
                  <c:v>675.49590606999993</c:v>
                </c:pt>
                <c:pt idx="350">
                  <c:v>762.52793307000002</c:v>
                </c:pt>
                <c:pt idx="351">
                  <c:v>764.54358227</c:v>
                </c:pt>
                <c:pt idx="352">
                  <c:v>508.33974847000002</c:v>
                </c:pt>
                <c:pt idx="353">
                  <c:v>746.56940147</c:v>
                </c:pt>
                <c:pt idx="354">
                  <c:v>591.53465846999995</c:v>
                </c:pt>
                <c:pt idx="355">
                  <c:v>782.56940147</c:v>
                </c:pt>
                <c:pt idx="356">
                  <c:v>524.37104686999999</c:v>
                </c:pt>
                <c:pt idx="357">
                  <c:v>357.29992047000002</c:v>
                </c:pt>
                <c:pt idx="358">
                  <c:v>385.31864367000003</c:v>
                </c:pt>
                <c:pt idx="359">
                  <c:v>539.50336006999999</c:v>
                </c:pt>
                <c:pt idx="360">
                  <c:v>400.34211747000001</c:v>
                </c:pt>
                <c:pt idx="361">
                  <c:v>876.64063486999999</c:v>
                </c:pt>
                <c:pt idx="362">
                  <c:v>344.31590407000004</c:v>
                </c:pt>
                <c:pt idx="363">
                  <c:v>393.29992047000002</c:v>
                </c:pt>
                <c:pt idx="364">
                  <c:v>500.27715167000002</c:v>
                </c:pt>
                <c:pt idx="365">
                  <c:v>353.23223867000002</c:v>
                </c:pt>
                <c:pt idx="366">
                  <c:v>356.18325647</c:v>
                </c:pt>
                <c:pt idx="367">
                  <c:v>340.28460567000002</c:v>
                </c:pt>
                <c:pt idx="368">
                  <c:v>468.30845007000005</c:v>
                </c:pt>
                <c:pt idx="369">
                  <c:v>286.31042487000002</c:v>
                </c:pt>
                <c:pt idx="370">
                  <c:v>284.29477567000004</c:v>
                </c:pt>
                <c:pt idx="371">
                  <c:v>270.27912646999999</c:v>
                </c:pt>
                <c:pt idx="372">
                  <c:v>379.26077387000004</c:v>
                </c:pt>
                <c:pt idx="373">
                  <c:v>566.55064206999998</c:v>
                </c:pt>
                <c:pt idx="374">
                  <c:v>400.37850087000004</c:v>
                </c:pt>
                <c:pt idx="375">
                  <c:v>379.28427127000003</c:v>
                </c:pt>
                <c:pt idx="376">
                  <c:v>539.50336006999999</c:v>
                </c:pt>
                <c:pt idx="377">
                  <c:v>639.49590606999993</c:v>
                </c:pt>
                <c:pt idx="378">
                  <c:v>663.49590606999993</c:v>
                </c:pt>
                <c:pt idx="379">
                  <c:v>746.56940147</c:v>
                </c:pt>
                <c:pt idx="380">
                  <c:v>824.55519506999997</c:v>
                </c:pt>
                <c:pt idx="381">
                  <c:v>815.62724766999997</c:v>
                </c:pt>
                <c:pt idx="382">
                  <c:v>540.53499287</c:v>
                </c:pt>
                <c:pt idx="383">
                  <c:v>876.64063486999999</c:v>
                </c:pt>
                <c:pt idx="384">
                  <c:v>566.55064206999998</c:v>
                </c:pt>
                <c:pt idx="385">
                  <c:v>812.69735827</c:v>
                </c:pt>
                <c:pt idx="386">
                  <c:v>634.61323886999992</c:v>
                </c:pt>
                <c:pt idx="387">
                  <c:v>624.39533267000002</c:v>
                </c:pt>
                <c:pt idx="388">
                  <c:v>443.24043387</c:v>
                </c:pt>
                <c:pt idx="389">
                  <c:v>383.21930546999999</c:v>
                </c:pt>
                <c:pt idx="390">
                  <c:v>680.44968706999998</c:v>
                </c:pt>
                <c:pt idx="391">
                  <c:v>353.23223867000002</c:v>
                </c:pt>
                <c:pt idx="392">
                  <c:v>669.52996767000002</c:v>
                </c:pt>
                <c:pt idx="393">
                  <c:v>705.54285367</c:v>
                </c:pt>
                <c:pt idx="394">
                  <c:v>595.52957346999995</c:v>
                </c:pt>
                <c:pt idx="395">
                  <c:v>1026.75210687</c:v>
                </c:pt>
                <c:pt idx="396">
                  <c:v>779.57963126999994</c:v>
                </c:pt>
                <c:pt idx="397">
                  <c:v>790.55923146999999</c:v>
                </c:pt>
                <c:pt idx="398">
                  <c:v>757.57415206999997</c:v>
                </c:pt>
                <c:pt idx="399">
                  <c:v>431.31556967</c:v>
                </c:pt>
                <c:pt idx="400">
                  <c:v>538.38669606999997</c:v>
                </c:pt>
                <c:pt idx="401">
                  <c:v>425.30263647000004</c:v>
                </c:pt>
                <c:pt idx="402">
                  <c:v>650.64453727</c:v>
                </c:pt>
                <c:pt idx="403">
                  <c:v>575.43059326999992</c:v>
                </c:pt>
                <c:pt idx="404">
                  <c:v>398.19382067000004</c:v>
                </c:pt>
                <c:pt idx="405">
                  <c:v>401.32613387000004</c:v>
                </c:pt>
                <c:pt idx="406">
                  <c:v>321.24240867000003</c:v>
                </c:pt>
                <c:pt idx="407">
                  <c:v>751.54833286999997</c:v>
                </c:pt>
                <c:pt idx="408">
                  <c:v>526.31392927000002</c:v>
                </c:pt>
                <c:pt idx="409">
                  <c:v>636.49624046999998</c:v>
                </c:pt>
                <c:pt idx="410">
                  <c:v>435.34356967000002</c:v>
                </c:pt>
                <c:pt idx="411">
                  <c:v>285.22849127000001</c:v>
                </c:pt>
                <c:pt idx="412">
                  <c:v>326.30533987000001</c:v>
                </c:pt>
                <c:pt idx="413">
                  <c:v>393.29992047000002</c:v>
                </c:pt>
                <c:pt idx="414">
                  <c:v>450.32138327000001</c:v>
                </c:pt>
                <c:pt idx="415">
                  <c:v>959.61487547000002</c:v>
                </c:pt>
                <c:pt idx="416">
                  <c:v>674.47550626999998</c:v>
                </c:pt>
                <c:pt idx="417">
                  <c:v>384.27577327</c:v>
                </c:pt>
                <c:pt idx="418">
                  <c:v>786.60069986999997</c:v>
                </c:pt>
                <c:pt idx="419">
                  <c:v>1070.67504347</c:v>
                </c:pt>
                <c:pt idx="420">
                  <c:v>401.34138887</c:v>
                </c:pt>
                <c:pt idx="421">
                  <c:v>425.28975047</c:v>
                </c:pt>
                <c:pt idx="422">
                  <c:v>818.73606346999998</c:v>
                </c:pt>
                <c:pt idx="423">
                  <c:v>417.33630386999999</c:v>
                </c:pt>
                <c:pt idx="424">
                  <c:v>512.50369447000003</c:v>
                </c:pt>
                <c:pt idx="425">
                  <c:v>564.53499287</c:v>
                </c:pt>
                <c:pt idx="426">
                  <c:v>726.58781386999999</c:v>
                </c:pt>
                <c:pt idx="427">
                  <c:v>646.61323886999992</c:v>
                </c:pt>
                <c:pt idx="428">
                  <c:v>387.36212307</c:v>
                </c:pt>
                <c:pt idx="429">
                  <c:v>304.28460567000002</c:v>
                </c:pt>
                <c:pt idx="430">
                  <c:v>243.23184447</c:v>
                </c:pt>
                <c:pt idx="431">
                  <c:v>522.52442867000002</c:v>
                </c:pt>
                <c:pt idx="432">
                  <c:v>410.30297087000002</c:v>
                </c:pt>
                <c:pt idx="433">
                  <c:v>468.27206667000002</c:v>
                </c:pt>
                <c:pt idx="434">
                  <c:v>720.55375227000002</c:v>
                </c:pt>
                <c:pt idx="435">
                  <c:v>709.48362726999994</c:v>
                </c:pt>
                <c:pt idx="436">
                  <c:v>788.61634906999996</c:v>
                </c:pt>
                <c:pt idx="437">
                  <c:v>568.52990786999999</c:v>
                </c:pt>
                <c:pt idx="438">
                  <c:v>819.65854606999994</c:v>
                </c:pt>
                <c:pt idx="439">
                  <c:v>666.63945226999999</c:v>
                </c:pt>
                <c:pt idx="440">
                  <c:v>664.62380307000001</c:v>
                </c:pt>
                <c:pt idx="441">
                  <c:v>449.32613387000004</c:v>
                </c:pt>
                <c:pt idx="442">
                  <c:v>848.63747747000002</c:v>
                </c:pt>
                <c:pt idx="443">
                  <c:v>417.33630386999999</c:v>
                </c:pt>
                <c:pt idx="444">
                  <c:v>419.35195307000004</c:v>
                </c:pt>
                <c:pt idx="445">
                  <c:v>394.27167247</c:v>
                </c:pt>
                <c:pt idx="446">
                  <c:v>450.32138327000001</c:v>
                </c:pt>
                <c:pt idx="447">
                  <c:v>668.65510146999998</c:v>
                </c:pt>
                <c:pt idx="448">
                  <c:v>510.52442867000002</c:v>
                </c:pt>
                <c:pt idx="449">
                  <c:v>355.24788787</c:v>
                </c:pt>
                <c:pt idx="450">
                  <c:v>563.41832886999998</c:v>
                </c:pt>
                <c:pt idx="451">
                  <c:v>539.28976766999995</c:v>
                </c:pt>
                <c:pt idx="452">
                  <c:v>708.48098546999995</c:v>
                </c:pt>
                <c:pt idx="453">
                  <c:v>717.59047006999992</c:v>
                </c:pt>
                <c:pt idx="454">
                  <c:v>858.58544486999995</c:v>
                </c:pt>
                <c:pt idx="455">
                  <c:v>729.59047006999992</c:v>
                </c:pt>
                <c:pt idx="456">
                  <c:v>580.52990786999999</c:v>
                </c:pt>
                <c:pt idx="457">
                  <c:v>298.27404147000004</c:v>
                </c:pt>
                <c:pt idx="458">
                  <c:v>862.62498567</c:v>
                </c:pt>
                <c:pt idx="459">
                  <c:v>890.63852607000001</c:v>
                </c:pt>
                <c:pt idx="460">
                  <c:v>475.38939947</c:v>
                </c:pt>
                <c:pt idx="461">
                  <c:v>556.52990786999999</c:v>
                </c:pt>
                <c:pt idx="462">
                  <c:v>284.22200887000002</c:v>
                </c:pt>
                <c:pt idx="463">
                  <c:v>314.26895647000003</c:v>
                </c:pt>
                <c:pt idx="464">
                  <c:v>382.27167247</c:v>
                </c:pt>
                <c:pt idx="465">
                  <c:v>482.28771587</c:v>
                </c:pt>
                <c:pt idx="466">
                  <c:v>345.26353707000004</c:v>
                </c:pt>
                <c:pt idx="467">
                  <c:v>555.32924406999996</c:v>
                </c:pt>
                <c:pt idx="468">
                  <c:v>537.35506326999996</c:v>
                </c:pt>
                <c:pt idx="469">
                  <c:v>531.25647727</c:v>
                </c:pt>
                <c:pt idx="470">
                  <c:v>677.51155526999992</c:v>
                </c:pt>
                <c:pt idx="471">
                  <c:v>748.58505066999999</c:v>
                </c:pt>
                <c:pt idx="472">
                  <c:v>839.67589547</c:v>
                </c:pt>
                <c:pt idx="473">
                  <c:v>399.31048466999999</c:v>
                </c:pt>
                <c:pt idx="474">
                  <c:v>391.28427127000003</c:v>
                </c:pt>
                <c:pt idx="475">
                  <c:v>417.33630386999999</c:v>
                </c:pt>
                <c:pt idx="476">
                  <c:v>724.46638486999996</c:v>
                </c:pt>
                <c:pt idx="477">
                  <c:v>538.51934367000001</c:v>
                </c:pt>
                <c:pt idx="478">
                  <c:v>818.60578486999998</c:v>
                </c:pt>
                <c:pt idx="479">
                  <c:v>594.58194046999995</c:v>
                </c:pt>
                <c:pt idx="480">
                  <c:v>385.34647387000001</c:v>
                </c:pt>
                <c:pt idx="481">
                  <c:v>344.27952067000001</c:v>
                </c:pt>
                <c:pt idx="482">
                  <c:v>466.46183187000003</c:v>
                </c:pt>
                <c:pt idx="483">
                  <c:v>451.34178307000002</c:v>
                </c:pt>
                <c:pt idx="484">
                  <c:v>498.45166187000001</c:v>
                </c:pt>
                <c:pt idx="485">
                  <c:v>407.27918627000003</c:v>
                </c:pt>
                <c:pt idx="486">
                  <c:v>593.41766007000001</c:v>
                </c:pt>
                <c:pt idx="487">
                  <c:v>702.50680466999995</c:v>
                </c:pt>
                <c:pt idx="488">
                  <c:v>498.28263087000005</c:v>
                </c:pt>
                <c:pt idx="489">
                  <c:v>650.43912287000001</c:v>
                </c:pt>
                <c:pt idx="490">
                  <c:v>720.55375227000002</c:v>
                </c:pt>
                <c:pt idx="491">
                  <c:v>760.58505066999999</c:v>
                </c:pt>
                <c:pt idx="492">
                  <c:v>425.28975047</c:v>
                </c:pt>
                <c:pt idx="493">
                  <c:v>391.28427127000003</c:v>
                </c:pt>
                <c:pt idx="494">
                  <c:v>403.35703807000004</c:v>
                </c:pt>
                <c:pt idx="495">
                  <c:v>405.26353707000004</c:v>
                </c:pt>
                <c:pt idx="496">
                  <c:v>704.55883726999991</c:v>
                </c:pt>
                <c:pt idx="497">
                  <c:v>408.32370507000002</c:v>
                </c:pt>
                <c:pt idx="498">
                  <c:v>888.64063486999999</c:v>
                </c:pt>
                <c:pt idx="499">
                  <c:v>552.40234526999996</c:v>
                </c:pt>
                <c:pt idx="500">
                  <c:v>580.43364366999992</c:v>
                </c:pt>
                <c:pt idx="501">
                  <c:v>342.30025487</c:v>
                </c:pt>
                <c:pt idx="502">
                  <c:v>374.27232687000003</c:v>
                </c:pt>
                <c:pt idx="503">
                  <c:v>775.54833286999997</c:v>
                </c:pt>
                <c:pt idx="504">
                  <c:v>467.25905927000002</c:v>
                </c:pt>
                <c:pt idx="505">
                  <c:v>370.16252227000001</c:v>
                </c:pt>
                <c:pt idx="506">
                  <c:v>384.21455487000003</c:v>
                </c:pt>
                <c:pt idx="507">
                  <c:v>524.33466347000001</c:v>
                </c:pt>
                <c:pt idx="508">
                  <c:v>391.28427127000003</c:v>
                </c:pt>
                <c:pt idx="509">
                  <c:v>241.25257866999999</c:v>
                </c:pt>
                <c:pt idx="510">
                  <c:v>485.28738147000001</c:v>
                </c:pt>
                <c:pt idx="511">
                  <c:v>721.57415206999997</c:v>
                </c:pt>
                <c:pt idx="512">
                  <c:v>1102.27404387</c:v>
                </c:pt>
                <c:pt idx="513">
                  <c:v>1034.3834324700001</c:v>
                </c:pt>
                <c:pt idx="514">
                  <c:v>775.54833286999997</c:v>
                </c:pt>
                <c:pt idx="515">
                  <c:v>941.73170706999997</c:v>
                </c:pt>
                <c:pt idx="516">
                  <c:v>863.56437626999991</c:v>
                </c:pt>
                <c:pt idx="517">
                  <c:v>786.60069986999997</c:v>
                </c:pt>
                <c:pt idx="518">
                  <c:v>508.37613186999999</c:v>
                </c:pt>
                <c:pt idx="519">
                  <c:v>506.36048267000001</c:v>
                </c:pt>
                <c:pt idx="520">
                  <c:v>937.58826786999998</c:v>
                </c:pt>
                <c:pt idx="521">
                  <c:v>420.96965947000001</c:v>
                </c:pt>
                <c:pt idx="522">
                  <c:v>337.23732367000002</c:v>
                </c:pt>
                <c:pt idx="523">
                  <c:v>271.09411187000001</c:v>
                </c:pt>
                <c:pt idx="524">
                  <c:v>622.44420787000001</c:v>
                </c:pt>
                <c:pt idx="525">
                  <c:v>412.24585327</c:v>
                </c:pt>
                <c:pt idx="526">
                  <c:v>496.33974847000002</c:v>
                </c:pt>
                <c:pt idx="527">
                  <c:v>466.29280087000001</c:v>
                </c:pt>
                <c:pt idx="528">
                  <c:v>497.28738147000001</c:v>
                </c:pt>
                <c:pt idx="529">
                  <c:v>651.60742527000002</c:v>
                </c:pt>
                <c:pt idx="530">
                  <c:v>638.60815386999991</c:v>
                </c:pt>
                <c:pt idx="531">
                  <c:v>483.31385507000005</c:v>
                </c:pt>
                <c:pt idx="532">
                  <c:v>389.26862207000005</c:v>
                </c:pt>
                <c:pt idx="533">
                  <c:v>403.35703807000004</c:v>
                </c:pt>
                <c:pt idx="534">
                  <c:v>539.50336006999999</c:v>
                </c:pt>
                <c:pt idx="535">
                  <c:v>644.50956786999996</c:v>
                </c:pt>
                <c:pt idx="536">
                  <c:v>588.44697107000002</c:v>
                </c:pt>
                <c:pt idx="537">
                  <c:v>549.41494406999993</c:v>
                </c:pt>
                <c:pt idx="538">
                  <c:v>490.37381007000005</c:v>
                </c:pt>
                <c:pt idx="539">
                  <c:v>500.30401947000001</c:v>
                </c:pt>
                <c:pt idx="540">
                  <c:v>387.36212307</c:v>
                </c:pt>
                <c:pt idx="541">
                  <c:v>566.38161106999996</c:v>
                </c:pt>
                <c:pt idx="542">
                  <c:v>456.23568327000004</c:v>
                </c:pt>
                <c:pt idx="543">
                  <c:v>667.45443766999995</c:v>
                </c:pt>
                <c:pt idx="544">
                  <c:v>721.52488267000001</c:v>
                </c:pt>
                <c:pt idx="545">
                  <c:v>734.56940147</c:v>
                </c:pt>
                <c:pt idx="546">
                  <c:v>775.54833286999997</c:v>
                </c:pt>
                <c:pt idx="547">
                  <c:v>818.66329666999991</c:v>
                </c:pt>
                <c:pt idx="548">
                  <c:v>638.60815386999991</c:v>
                </c:pt>
                <c:pt idx="549">
                  <c:v>433.33121887000004</c:v>
                </c:pt>
                <c:pt idx="550">
                  <c:v>761.60545046999994</c:v>
                </c:pt>
                <c:pt idx="551">
                  <c:v>403.35703807000004</c:v>
                </c:pt>
                <c:pt idx="552">
                  <c:v>700.57216467000001</c:v>
                </c:pt>
                <c:pt idx="553">
                  <c:v>552.41760026999998</c:v>
                </c:pt>
                <c:pt idx="554">
                  <c:v>501.44143207000002</c:v>
                </c:pt>
                <c:pt idx="555">
                  <c:v>402.33663827000004</c:v>
                </c:pt>
                <c:pt idx="556">
                  <c:v>462.34251167000002</c:v>
                </c:pt>
                <c:pt idx="557">
                  <c:v>524.54007787</c:v>
                </c:pt>
                <c:pt idx="558">
                  <c:v>500.30401947000001</c:v>
                </c:pt>
                <c:pt idx="559">
                  <c:v>342.33663827000004</c:v>
                </c:pt>
                <c:pt idx="560">
                  <c:v>746.56940147</c:v>
                </c:pt>
                <c:pt idx="561">
                  <c:v>727.57482086999994</c:v>
                </c:pt>
                <c:pt idx="562">
                  <c:v>731.60611927000002</c:v>
                </c:pt>
                <c:pt idx="563">
                  <c:v>810.60069986999997</c:v>
                </c:pt>
                <c:pt idx="564">
                  <c:v>815.70001446999993</c:v>
                </c:pt>
                <c:pt idx="565">
                  <c:v>417.33630386999999</c:v>
                </c:pt>
                <c:pt idx="566">
                  <c:v>344.27952067000001</c:v>
                </c:pt>
                <c:pt idx="567">
                  <c:v>348.28969067000003</c:v>
                </c:pt>
                <c:pt idx="568">
                  <c:v>648.62888807000002</c:v>
                </c:pt>
                <c:pt idx="569">
                  <c:v>810.68170907000001</c:v>
                </c:pt>
                <c:pt idx="570">
                  <c:v>460.31862007000001</c:v>
                </c:pt>
                <c:pt idx="571">
                  <c:v>750.49979207000001</c:v>
                </c:pt>
                <c:pt idx="572">
                  <c:v>708.56900726999993</c:v>
                </c:pt>
                <c:pt idx="573">
                  <c:v>727.56595686999992</c:v>
                </c:pt>
                <c:pt idx="574">
                  <c:v>326.21481507000004</c:v>
                </c:pt>
                <c:pt idx="575">
                  <c:v>1079.6207488700002</c:v>
                </c:pt>
                <c:pt idx="576">
                  <c:v>383.33082467000003</c:v>
                </c:pt>
                <c:pt idx="577">
                  <c:v>734.56940147</c:v>
                </c:pt>
                <c:pt idx="578">
                  <c:v>806.55414646999998</c:v>
                </c:pt>
                <c:pt idx="579">
                  <c:v>693.50647026999991</c:v>
                </c:pt>
                <c:pt idx="580">
                  <c:v>788.61634906999996</c:v>
                </c:pt>
                <c:pt idx="581">
                  <c:v>669.54522266999993</c:v>
                </c:pt>
                <c:pt idx="582">
                  <c:v>982.78340527</c:v>
                </c:pt>
                <c:pt idx="583">
                  <c:v>745.53776866999999</c:v>
                </c:pt>
                <c:pt idx="584">
                  <c:v>836.52245386999994</c:v>
                </c:pt>
                <c:pt idx="585">
                  <c:v>666.63945226999999</c:v>
                </c:pt>
                <c:pt idx="586">
                  <c:v>600.47511206999991</c:v>
                </c:pt>
                <c:pt idx="587">
                  <c:v>536.50369446999991</c:v>
                </c:pt>
                <c:pt idx="588">
                  <c:v>552.40234526999996</c:v>
                </c:pt>
                <c:pt idx="589">
                  <c:v>772.62143406999996</c:v>
                </c:pt>
                <c:pt idx="590">
                  <c:v>409.29483547000001</c:v>
                </c:pt>
                <c:pt idx="591">
                  <c:v>451.32951867000003</c:v>
                </c:pt>
                <c:pt idx="592">
                  <c:v>964.70007426999996</c:v>
                </c:pt>
                <c:pt idx="593">
                  <c:v>815.67589547</c:v>
                </c:pt>
                <c:pt idx="594">
                  <c:v>507.35573207000004</c:v>
                </c:pt>
                <c:pt idx="595">
                  <c:v>369.16727287000003</c:v>
                </c:pt>
                <c:pt idx="596">
                  <c:v>650.47550626999998</c:v>
                </c:pt>
                <c:pt idx="597">
                  <c:v>748.51228386999992</c:v>
                </c:pt>
                <c:pt idx="598">
                  <c:v>355.24788787</c:v>
                </c:pt>
                <c:pt idx="599">
                  <c:v>786.56431646999999</c:v>
                </c:pt>
                <c:pt idx="600">
                  <c:v>407.25568887000003</c:v>
                </c:pt>
                <c:pt idx="601">
                  <c:v>601.33472326999993</c:v>
                </c:pt>
                <c:pt idx="602">
                  <c:v>930.78849027000001</c:v>
                </c:pt>
                <c:pt idx="603">
                  <c:v>484.47239607</c:v>
                </c:pt>
                <c:pt idx="604">
                  <c:v>804.42320186999996</c:v>
                </c:pt>
                <c:pt idx="605">
                  <c:v>567.54589147000002</c:v>
                </c:pt>
                <c:pt idx="606">
                  <c:v>644.50132546999998</c:v>
                </c:pt>
                <c:pt idx="607">
                  <c:v>422.26658747000005</c:v>
                </c:pt>
                <c:pt idx="608">
                  <c:v>810.68170907000001</c:v>
                </c:pt>
                <c:pt idx="609">
                  <c:v>890.63852607000001</c:v>
                </c:pt>
                <c:pt idx="610">
                  <c:v>429.40907067000001</c:v>
                </c:pt>
                <c:pt idx="611">
                  <c:v>398.26658747000005</c:v>
                </c:pt>
                <c:pt idx="612">
                  <c:v>427.39342147000002</c:v>
                </c:pt>
                <c:pt idx="613">
                  <c:v>380.29240667000005</c:v>
                </c:pt>
                <c:pt idx="614">
                  <c:v>353.23223867000002</c:v>
                </c:pt>
                <c:pt idx="615">
                  <c:v>518.34759666999992</c:v>
                </c:pt>
                <c:pt idx="616">
                  <c:v>440.27715167000002</c:v>
                </c:pt>
                <c:pt idx="617">
                  <c:v>457.25608307000005</c:v>
                </c:pt>
                <c:pt idx="618">
                  <c:v>705.67354046999992</c:v>
                </c:pt>
                <c:pt idx="619">
                  <c:v>714.50680466999995</c:v>
                </c:pt>
                <c:pt idx="620">
                  <c:v>749.53268366999998</c:v>
                </c:pt>
                <c:pt idx="621">
                  <c:v>510.35539767</c:v>
                </c:pt>
                <c:pt idx="622">
                  <c:v>513.31867986999998</c:v>
                </c:pt>
                <c:pt idx="623">
                  <c:v>792.57488066999997</c:v>
                </c:pt>
                <c:pt idx="624">
                  <c:v>786.60069986999997</c:v>
                </c:pt>
                <c:pt idx="625">
                  <c:v>814.63199826999994</c:v>
                </c:pt>
                <c:pt idx="626">
                  <c:v>788.54358227</c:v>
                </c:pt>
                <c:pt idx="627">
                  <c:v>403.35703807000004</c:v>
                </c:pt>
                <c:pt idx="628">
                  <c:v>846.69459506999999</c:v>
                </c:pt>
                <c:pt idx="629">
                  <c:v>524.50369446999991</c:v>
                </c:pt>
                <c:pt idx="630">
                  <c:v>776.55883726999991</c:v>
                </c:pt>
                <c:pt idx="631">
                  <c:v>550.51934367000001</c:v>
                </c:pt>
                <c:pt idx="632">
                  <c:v>466.31629827</c:v>
                </c:pt>
                <c:pt idx="633">
                  <c:v>858.73922086999994</c:v>
                </c:pt>
                <c:pt idx="634">
                  <c:v>200.12811367</c:v>
                </c:pt>
                <c:pt idx="635">
                  <c:v>500.30401947000001</c:v>
                </c:pt>
                <c:pt idx="636">
                  <c:v>904.66369086999998</c:v>
                </c:pt>
                <c:pt idx="637">
                  <c:v>706.53810306999992</c:v>
                </c:pt>
                <c:pt idx="638">
                  <c:v>851.76979067000002</c:v>
                </c:pt>
                <c:pt idx="639">
                  <c:v>269.24749367000004</c:v>
                </c:pt>
                <c:pt idx="640">
                  <c:v>762.67346666999993</c:v>
                </c:pt>
                <c:pt idx="641">
                  <c:v>775.54833286999997</c:v>
                </c:pt>
                <c:pt idx="642">
                  <c:v>552.40234526999996</c:v>
                </c:pt>
                <c:pt idx="643">
                  <c:v>522.35539767</c:v>
                </c:pt>
                <c:pt idx="644">
                  <c:v>419.35195307000004</c:v>
                </c:pt>
                <c:pt idx="645">
                  <c:v>544.41251526999997</c:v>
                </c:pt>
                <c:pt idx="646">
                  <c:v>552.53499287</c:v>
                </c:pt>
                <c:pt idx="647">
                  <c:v>427.38939947</c:v>
                </c:pt>
                <c:pt idx="648">
                  <c:v>412.37850087000004</c:v>
                </c:pt>
                <c:pt idx="649">
                  <c:v>577.44624247000002</c:v>
                </c:pt>
                <c:pt idx="650">
                  <c:v>370.29516987</c:v>
                </c:pt>
                <c:pt idx="651">
                  <c:v>684.65001646999997</c:v>
                </c:pt>
                <c:pt idx="652">
                  <c:v>634.64962227000001</c:v>
                </c:pt>
                <c:pt idx="653">
                  <c:v>324.26454027</c:v>
                </c:pt>
                <c:pt idx="654">
                  <c:v>380.25602327000001</c:v>
                </c:pt>
                <c:pt idx="655">
                  <c:v>409.29483547000001</c:v>
                </c:pt>
                <c:pt idx="656">
                  <c:v>481.29246647000002</c:v>
                </c:pt>
                <c:pt idx="657">
                  <c:v>734.56940147</c:v>
                </c:pt>
                <c:pt idx="658">
                  <c:v>664.49115546999997</c:v>
                </c:pt>
                <c:pt idx="659">
                  <c:v>539.50336006999999</c:v>
                </c:pt>
                <c:pt idx="660">
                  <c:v>757.58239446999994</c:v>
                </c:pt>
                <c:pt idx="661">
                  <c:v>744.55375227000002</c:v>
                </c:pt>
                <c:pt idx="662">
                  <c:v>645.54522266999993</c:v>
                </c:pt>
                <c:pt idx="663">
                  <c:v>480.30845007000005</c:v>
                </c:pt>
                <c:pt idx="664">
                  <c:v>511.30303067</c:v>
                </c:pt>
                <c:pt idx="665">
                  <c:v>732.55375227000002</c:v>
                </c:pt>
                <c:pt idx="666">
                  <c:v>874.72589346999996</c:v>
                </c:pt>
                <c:pt idx="667">
                  <c:v>403.35703807000004</c:v>
                </c:pt>
                <c:pt idx="668">
                  <c:v>391.28427127000003</c:v>
                </c:pt>
                <c:pt idx="669">
                  <c:v>399.36212307</c:v>
                </c:pt>
                <c:pt idx="670">
                  <c:v>652.66018646999999</c:v>
                </c:pt>
                <c:pt idx="671">
                  <c:v>801.68436526999994</c:v>
                </c:pt>
                <c:pt idx="672">
                  <c:v>328.32098907</c:v>
                </c:pt>
                <c:pt idx="673">
                  <c:v>513.45132746999991</c:v>
                </c:pt>
                <c:pt idx="674">
                  <c:v>704.52245386999994</c:v>
                </c:pt>
                <c:pt idx="675">
                  <c:v>758.59186747000001</c:v>
                </c:pt>
                <c:pt idx="676">
                  <c:v>762.60069986999997</c:v>
                </c:pt>
                <c:pt idx="677">
                  <c:v>721.56126606999999</c:v>
                </c:pt>
                <c:pt idx="678">
                  <c:v>1008.79905447</c:v>
                </c:pt>
                <c:pt idx="679">
                  <c:v>743.55850286999998</c:v>
                </c:pt>
                <c:pt idx="680">
                  <c:v>580.52990786999999</c:v>
                </c:pt>
                <c:pt idx="681">
                  <c:v>403.35703807000004</c:v>
                </c:pt>
                <c:pt idx="682">
                  <c:v>245.21111027000001</c:v>
                </c:pt>
                <c:pt idx="683">
                  <c:v>510.48804527000004</c:v>
                </c:pt>
                <c:pt idx="684">
                  <c:v>726.58781386999999</c:v>
                </c:pt>
                <c:pt idx="685">
                  <c:v>601.41707006999991</c:v>
                </c:pt>
                <c:pt idx="686">
                  <c:v>492.34483347000003</c:v>
                </c:pt>
                <c:pt idx="687">
                  <c:v>324.22980987</c:v>
                </c:pt>
                <c:pt idx="688">
                  <c:v>366.24037407000003</c:v>
                </c:pt>
                <c:pt idx="689">
                  <c:v>425.22986967000003</c:v>
                </c:pt>
                <c:pt idx="690">
                  <c:v>587.28269066999997</c:v>
                </c:pt>
                <c:pt idx="691">
                  <c:v>426.26150247000004</c:v>
                </c:pt>
                <c:pt idx="692">
                  <c:v>454.29280087000001</c:v>
                </c:pt>
                <c:pt idx="693">
                  <c:v>393.24003967000004</c:v>
                </c:pt>
                <c:pt idx="694">
                  <c:v>524.29828006999992</c:v>
                </c:pt>
                <c:pt idx="695">
                  <c:v>729.59047006999992</c:v>
                </c:pt>
                <c:pt idx="696">
                  <c:v>299.25805787000002</c:v>
                </c:pt>
                <c:pt idx="697">
                  <c:v>403.35703807000004</c:v>
                </c:pt>
                <c:pt idx="698">
                  <c:v>463.24551887000001</c:v>
                </c:pt>
                <c:pt idx="699">
                  <c:v>746.60578486999998</c:v>
                </c:pt>
                <c:pt idx="700">
                  <c:v>794.54463086999999</c:v>
                </c:pt>
                <c:pt idx="701">
                  <c:v>728.60346306999998</c:v>
                </c:pt>
                <c:pt idx="702">
                  <c:v>428.40979927000001</c:v>
                </c:pt>
                <c:pt idx="703">
                  <c:v>490.37381007000005</c:v>
                </c:pt>
                <c:pt idx="704">
                  <c:v>444.40471427</c:v>
                </c:pt>
                <c:pt idx="705">
                  <c:v>456.19929987</c:v>
                </c:pt>
                <c:pt idx="706">
                  <c:v>370.19890567000004</c:v>
                </c:pt>
                <c:pt idx="707">
                  <c:v>498.45166187000001</c:v>
                </c:pt>
                <c:pt idx="708">
                  <c:v>823.53307786999994</c:v>
                </c:pt>
                <c:pt idx="709">
                  <c:v>425.26625307</c:v>
                </c:pt>
                <c:pt idx="710">
                  <c:v>814.63199826999994</c:v>
                </c:pt>
                <c:pt idx="711">
                  <c:v>357.29992047000002</c:v>
                </c:pt>
                <c:pt idx="712">
                  <c:v>703.52720447000002</c:v>
                </c:pt>
                <c:pt idx="713">
                  <c:v>816.78029506999997</c:v>
                </c:pt>
                <c:pt idx="714">
                  <c:v>902.75719186999993</c:v>
                </c:pt>
                <c:pt idx="715">
                  <c:v>954.78849027000001</c:v>
                </c:pt>
                <c:pt idx="716">
                  <c:v>409.29483547000001</c:v>
                </c:pt>
                <c:pt idx="717">
                  <c:v>787.64459706999992</c:v>
                </c:pt>
                <c:pt idx="718">
                  <c:v>480.34483347000003</c:v>
                </c:pt>
                <c:pt idx="719">
                  <c:v>588.44697107000002</c:v>
                </c:pt>
                <c:pt idx="720">
                  <c:v>468.47748107000001</c:v>
                </c:pt>
                <c:pt idx="721">
                  <c:v>352.26110827000002</c:v>
                </c:pt>
                <c:pt idx="722">
                  <c:v>355.24788787</c:v>
                </c:pt>
              </c:numCache>
            </c:numRef>
          </c:xVal>
          <c:yVal>
            <c:numRef>
              <c:f>all_notmix_noTM!$AA$2:$AA$724</c:f>
              <c:numCache>
                <c:formatCode>0.00</c:formatCode>
                <c:ptCount val="723"/>
                <c:pt idx="0">
                  <c:v>270.10000000000002</c:v>
                </c:pt>
                <c:pt idx="1">
                  <c:v>285.96666666666664</c:v>
                </c:pt>
                <c:pt idx="3">
                  <c:v>274.56666666666666</c:v>
                </c:pt>
                <c:pt idx="4">
                  <c:v>276.53333333333336</c:v>
                </c:pt>
                <c:pt idx="5">
                  <c:v>284.56666666666666</c:v>
                </c:pt>
                <c:pt idx="6">
                  <c:v>276.73333333333335</c:v>
                </c:pt>
                <c:pt idx="9">
                  <c:v>283.40000000000003</c:v>
                </c:pt>
                <c:pt idx="10">
                  <c:v>279.10000000000002</c:v>
                </c:pt>
                <c:pt idx="12">
                  <c:v>191.69999999999996</c:v>
                </c:pt>
                <c:pt idx="14">
                  <c:v>201.93333333333331</c:v>
                </c:pt>
                <c:pt idx="16">
                  <c:v>208</c:v>
                </c:pt>
                <c:pt idx="17">
                  <c:v>285.43333333333334</c:v>
                </c:pt>
                <c:pt idx="18">
                  <c:v>289.5333333333333</c:v>
                </c:pt>
                <c:pt idx="19">
                  <c:v>282.36666666666662</c:v>
                </c:pt>
                <c:pt idx="20">
                  <c:v>288.16666666666669</c:v>
                </c:pt>
                <c:pt idx="21">
                  <c:v>291.0333333333333</c:v>
                </c:pt>
                <c:pt idx="22">
                  <c:v>269.03333333333336</c:v>
                </c:pt>
                <c:pt idx="23">
                  <c:v>280.16666666666669</c:v>
                </c:pt>
                <c:pt idx="24">
                  <c:v>276.60000000000002</c:v>
                </c:pt>
                <c:pt idx="25">
                  <c:v>292.59999999999997</c:v>
                </c:pt>
                <c:pt idx="26">
                  <c:v>285.99999999999994</c:v>
                </c:pt>
                <c:pt idx="27">
                  <c:v>290.83333333333331</c:v>
                </c:pt>
                <c:pt idx="28">
                  <c:v>247.36666666666665</c:v>
                </c:pt>
                <c:pt idx="29">
                  <c:v>195.9</c:v>
                </c:pt>
                <c:pt idx="31">
                  <c:v>284.3</c:v>
                </c:pt>
                <c:pt idx="32">
                  <c:v>285.83333333333331</c:v>
                </c:pt>
                <c:pt idx="33">
                  <c:v>281.57</c:v>
                </c:pt>
                <c:pt idx="34">
                  <c:v>292.46666666666664</c:v>
                </c:pt>
                <c:pt idx="35">
                  <c:v>295.86666666666667</c:v>
                </c:pt>
                <c:pt idx="36">
                  <c:v>298.26666666666665</c:v>
                </c:pt>
                <c:pt idx="37">
                  <c:v>298.5</c:v>
                </c:pt>
                <c:pt idx="43">
                  <c:v>188.6</c:v>
                </c:pt>
                <c:pt idx="45">
                  <c:v>226.16666666666666</c:v>
                </c:pt>
                <c:pt idx="46">
                  <c:v>208.19999999999996</c:v>
                </c:pt>
                <c:pt idx="48">
                  <c:v>240.36666666666667</c:v>
                </c:pt>
                <c:pt idx="49">
                  <c:v>250.20000000000002</c:v>
                </c:pt>
                <c:pt idx="50">
                  <c:v>274.5</c:v>
                </c:pt>
                <c:pt idx="51">
                  <c:v>275.00000000000006</c:v>
                </c:pt>
                <c:pt idx="52">
                  <c:v>282.8</c:v>
                </c:pt>
                <c:pt idx="53">
                  <c:v>283.4666666666667</c:v>
                </c:pt>
                <c:pt idx="54">
                  <c:v>238.83333333333334</c:v>
                </c:pt>
                <c:pt idx="55">
                  <c:v>280.86666666666662</c:v>
                </c:pt>
                <c:pt idx="58">
                  <c:v>205.5</c:v>
                </c:pt>
                <c:pt idx="59">
                  <c:v>236.1</c:v>
                </c:pt>
                <c:pt idx="60">
                  <c:v>213.43333333333331</c:v>
                </c:pt>
                <c:pt idx="61">
                  <c:v>323.63333333333333</c:v>
                </c:pt>
                <c:pt idx="63">
                  <c:v>209.03333333333333</c:v>
                </c:pt>
                <c:pt idx="64">
                  <c:v>198.23333333333335</c:v>
                </c:pt>
                <c:pt idx="65">
                  <c:v>205.83333333333334</c:v>
                </c:pt>
                <c:pt idx="66">
                  <c:v>276.93333333333334</c:v>
                </c:pt>
                <c:pt idx="67">
                  <c:v>221.73333333333335</c:v>
                </c:pt>
                <c:pt idx="68">
                  <c:v>191.6</c:v>
                </c:pt>
                <c:pt idx="70">
                  <c:v>263.59999999999997</c:v>
                </c:pt>
                <c:pt idx="71">
                  <c:v>225.23333333333335</c:v>
                </c:pt>
                <c:pt idx="72">
                  <c:v>286.4666666666667</c:v>
                </c:pt>
                <c:pt idx="75">
                  <c:v>290.03333333333336</c:v>
                </c:pt>
                <c:pt idx="78">
                  <c:v>217.33333333333334</c:v>
                </c:pt>
                <c:pt idx="80">
                  <c:v>241.5333333333333</c:v>
                </c:pt>
                <c:pt idx="81">
                  <c:v>259.96666666666664</c:v>
                </c:pt>
                <c:pt idx="82">
                  <c:v>266.26666666666665</c:v>
                </c:pt>
                <c:pt idx="83">
                  <c:v>278.73333333333335</c:v>
                </c:pt>
                <c:pt idx="84">
                  <c:v>200.06666666666669</c:v>
                </c:pt>
                <c:pt idx="85">
                  <c:v>220.93333333333331</c:v>
                </c:pt>
                <c:pt idx="86">
                  <c:v>211.33333333333334</c:v>
                </c:pt>
                <c:pt idx="87">
                  <c:v>214.16666666666666</c:v>
                </c:pt>
                <c:pt idx="88">
                  <c:v>209.03333333333333</c:v>
                </c:pt>
                <c:pt idx="89">
                  <c:v>300.76666666666665</c:v>
                </c:pt>
                <c:pt idx="90">
                  <c:v>267.93333333333334</c:v>
                </c:pt>
                <c:pt idx="92">
                  <c:v>249.26666666666665</c:v>
                </c:pt>
                <c:pt idx="93">
                  <c:v>276.59999999999997</c:v>
                </c:pt>
                <c:pt idx="94">
                  <c:v>275.96666666666664</c:v>
                </c:pt>
                <c:pt idx="95">
                  <c:v>222.13333333333333</c:v>
                </c:pt>
                <c:pt idx="96">
                  <c:v>270.96666666666664</c:v>
                </c:pt>
                <c:pt idx="97">
                  <c:v>324.26666666666665</c:v>
                </c:pt>
                <c:pt idx="98">
                  <c:v>303.5</c:v>
                </c:pt>
                <c:pt idx="99">
                  <c:v>295</c:v>
                </c:pt>
                <c:pt idx="101">
                  <c:v>284.43333333333334</c:v>
                </c:pt>
                <c:pt idx="102">
                  <c:v>204.76666666666665</c:v>
                </c:pt>
                <c:pt idx="103">
                  <c:v>261.16666666666669</c:v>
                </c:pt>
                <c:pt idx="104">
                  <c:v>202.83333333333334</c:v>
                </c:pt>
                <c:pt idx="106">
                  <c:v>195.73333333333335</c:v>
                </c:pt>
                <c:pt idx="107">
                  <c:v>205.96666666666667</c:v>
                </c:pt>
                <c:pt idx="108">
                  <c:v>289.73333333333335</c:v>
                </c:pt>
                <c:pt idx="110">
                  <c:v>280.5</c:v>
                </c:pt>
                <c:pt idx="112">
                  <c:v>288.63333333333333</c:v>
                </c:pt>
                <c:pt idx="113">
                  <c:v>283.53333333333336</c:v>
                </c:pt>
                <c:pt idx="114">
                  <c:v>282.66666666666669</c:v>
                </c:pt>
                <c:pt idx="115">
                  <c:v>303.13333333333338</c:v>
                </c:pt>
                <c:pt idx="116">
                  <c:v>307.43333333333334</c:v>
                </c:pt>
                <c:pt idx="117">
                  <c:v>295.06666666666666</c:v>
                </c:pt>
                <c:pt idx="118">
                  <c:v>286.06666666666666</c:v>
                </c:pt>
                <c:pt idx="119">
                  <c:v>242.4</c:v>
                </c:pt>
                <c:pt idx="120">
                  <c:v>314.60000000000002</c:v>
                </c:pt>
                <c:pt idx="121">
                  <c:v>200.26666666666665</c:v>
                </c:pt>
                <c:pt idx="122">
                  <c:v>278.86666666666662</c:v>
                </c:pt>
                <c:pt idx="124">
                  <c:v>275.40000000000003</c:v>
                </c:pt>
                <c:pt idx="127">
                  <c:v>228.13333333333333</c:v>
                </c:pt>
                <c:pt idx="128">
                  <c:v>218.63333333333333</c:v>
                </c:pt>
                <c:pt idx="129">
                  <c:v>204.62799999999999</c:v>
                </c:pt>
                <c:pt idx="130">
                  <c:v>200.303</c:v>
                </c:pt>
                <c:pt idx="131">
                  <c:v>280.8</c:v>
                </c:pt>
                <c:pt idx="133">
                  <c:v>314.428</c:v>
                </c:pt>
                <c:pt idx="134">
                  <c:v>301.49799999999999</c:v>
                </c:pt>
                <c:pt idx="135">
                  <c:v>263.59699999999998</c:v>
                </c:pt>
                <c:pt idx="136">
                  <c:v>319.79700000000003</c:v>
                </c:pt>
                <c:pt idx="137">
                  <c:v>284.90499999999997</c:v>
                </c:pt>
                <c:pt idx="138">
                  <c:v>190.286</c:v>
                </c:pt>
                <c:pt idx="139">
                  <c:v>196.94399999999999</c:v>
                </c:pt>
                <c:pt idx="140">
                  <c:v>216.17500000000001</c:v>
                </c:pt>
                <c:pt idx="142">
                  <c:v>212.57</c:v>
                </c:pt>
                <c:pt idx="144">
                  <c:v>206.55199999999999</c:v>
                </c:pt>
                <c:pt idx="145" formatCode="General">
                  <c:v>268.97000000000003</c:v>
                </c:pt>
                <c:pt idx="146" formatCode="General">
                  <c:v>266.73</c:v>
                </c:pt>
                <c:pt idx="147" formatCode="General">
                  <c:v>211.51400000000001</c:v>
                </c:pt>
                <c:pt idx="148" formatCode="General">
                  <c:v>241.721</c:v>
                </c:pt>
                <c:pt idx="149" formatCode="General">
                  <c:v>285.60000000000002</c:v>
                </c:pt>
                <c:pt idx="150" formatCode="General">
                  <c:v>207.71799999999999</c:v>
                </c:pt>
                <c:pt idx="151" formatCode="General">
                  <c:v>199.60599999999999</c:v>
                </c:pt>
                <c:pt idx="152" formatCode="General">
                  <c:v>303.17</c:v>
                </c:pt>
                <c:pt idx="153" formatCode="General">
                  <c:v>323.13</c:v>
                </c:pt>
                <c:pt idx="154" formatCode="General">
                  <c:v>286.7</c:v>
                </c:pt>
                <c:pt idx="155" formatCode="General">
                  <c:v>287.43</c:v>
                </c:pt>
                <c:pt idx="156" formatCode="General">
                  <c:v>237.71899999999999</c:v>
                </c:pt>
                <c:pt idx="157" formatCode="General">
                  <c:v>189.47800000000001</c:v>
                </c:pt>
                <c:pt idx="159" formatCode="General">
                  <c:v>214.04400000000001</c:v>
                </c:pt>
                <c:pt idx="160" formatCode="General">
                  <c:v>212.50700000000001</c:v>
                </c:pt>
                <c:pt idx="162" formatCode="General">
                  <c:v>295.02999999999997</c:v>
                </c:pt>
                <c:pt idx="164" formatCode="General">
                  <c:v>249.298</c:v>
                </c:pt>
                <c:pt idx="165" formatCode="General">
                  <c:v>275.40600000000001</c:v>
                </c:pt>
                <c:pt idx="166" formatCode="General">
                  <c:v>246.40600000000001</c:v>
                </c:pt>
                <c:pt idx="167" formatCode="General">
                  <c:v>204.99799999999999</c:v>
                </c:pt>
                <c:pt idx="168" formatCode="General">
                  <c:v>318.23</c:v>
                </c:pt>
                <c:pt idx="169" formatCode="General">
                  <c:v>286.43</c:v>
                </c:pt>
                <c:pt idx="170" formatCode="General">
                  <c:v>303.23700000000002</c:v>
                </c:pt>
                <c:pt idx="171" formatCode="General">
                  <c:v>215.51499999999999</c:v>
                </c:pt>
                <c:pt idx="172" formatCode="General">
                  <c:v>292.53100000000001</c:v>
                </c:pt>
                <c:pt idx="173" formatCode="General">
                  <c:v>309.58800000000002</c:v>
                </c:pt>
                <c:pt idx="174" formatCode="General">
                  <c:v>247.59100000000001</c:v>
                </c:pt>
                <c:pt idx="177" formatCode="General">
                  <c:v>259.92399999999998</c:v>
                </c:pt>
                <c:pt idx="178" formatCode="General">
                  <c:v>202.42400000000001</c:v>
                </c:pt>
                <c:pt idx="179" formatCode="General">
                  <c:v>259.3</c:v>
                </c:pt>
                <c:pt idx="180" formatCode="General">
                  <c:v>325.30200000000002</c:v>
                </c:pt>
                <c:pt idx="185" formatCode="General">
                  <c:v>241.43</c:v>
                </c:pt>
                <c:pt idx="186" formatCode="General">
                  <c:v>254.33</c:v>
                </c:pt>
                <c:pt idx="187" formatCode="General">
                  <c:v>273.23</c:v>
                </c:pt>
                <c:pt idx="188" formatCode="General">
                  <c:v>262.2</c:v>
                </c:pt>
                <c:pt idx="189" formatCode="General">
                  <c:v>283.93</c:v>
                </c:pt>
                <c:pt idx="191" formatCode="General">
                  <c:v>298.93</c:v>
                </c:pt>
                <c:pt idx="192" formatCode="General">
                  <c:v>289.37</c:v>
                </c:pt>
                <c:pt idx="193" formatCode="General">
                  <c:v>330.43</c:v>
                </c:pt>
                <c:pt idx="194" formatCode="General">
                  <c:v>307.73</c:v>
                </c:pt>
                <c:pt idx="195" formatCode="General">
                  <c:v>290.57</c:v>
                </c:pt>
                <c:pt idx="196" formatCode="General">
                  <c:v>212.2</c:v>
                </c:pt>
                <c:pt idx="199" formatCode="General">
                  <c:v>329.97</c:v>
                </c:pt>
                <c:pt idx="201">
                  <c:v>231.79999999999998</c:v>
                </c:pt>
                <c:pt idx="202">
                  <c:v>268.26666666666665</c:v>
                </c:pt>
                <c:pt idx="203">
                  <c:v>279.86666666666662</c:v>
                </c:pt>
                <c:pt idx="204">
                  <c:v>266.76666666666665</c:v>
                </c:pt>
                <c:pt idx="205">
                  <c:v>286.89999999999998</c:v>
                </c:pt>
                <c:pt idx="206">
                  <c:v>260</c:v>
                </c:pt>
                <c:pt idx="207">
                  <c:v>280.96666666666664</c:v>
                </c:pt>
                <c:pt idx="208">
                  <c:v>280.8</c:v>
                </c:pt>
                <c:pt idx="209">
                  <c:v>210.73333333333335</c:v>
                </c:pt>
                <c:pt idx="212">
                  <c:v>233.29999999999998</c:v>
                </c:pt>
                <c:pt idx="213">
                  <c:v>249.23333333333335</c:v>
                </c:pt>
                <c:pt idx="214">
                  <c:v>235.73333333333335</c:v>
                </c:pt>
                <c:pt idx="215">
                  <c:v>273.93333333333334</c:v>
                </c:pt>
                <c:pt idx="216">
                  <c:v>204.36666666666667</c:v>
                </c:pt>
                <c:pt idx="217">
                  <c:v>255.13333333333333</c:v>
                </c:pt>
                <c:pt idx="218">
                  <c:v>260.86666666666667</c:v>
                </c:pt>
                <c:pt idx="219">
                  <c:v>245.5333333333333</c:v>
                </c:pt>
                <c:pt idx="220">
                  <c:v>286.16666666666669</c:v>
                </c:pt>
                <c:pt idx="221">
                  <c:v>311.59999999999997</c:v>
                </c:pt>
                <c:pt idx="222">
                  <c:v>184.53333333333333</c:v>
                </c:pt>
                <c:pt idx="223">
                  <c:v>214.30000000000004</c:v>
                </c:pt>
                <c:pt idx="226">
                  <c:v>265.66666666666669</c:v>
                </c:pt>
                <c:pt idx="227">
                  <c:v>287.3</c:v>
                </c:pt>
                <c:pt idx="228">
                  <c:v>218.46666666666667</c:v>
                </c:pt>
                <c:pt idx="229">
                  <c:v>310.50000000000006</c:v>
                </c:pt>
                <c:pt idx="230">
                  <c:v>222.36666666666667</c:v>
                </c:pt>
                <c:pt idx="231">
                  <c:v>330.73333333333335</c:v>
                </c:pt>
                <c:pt idx="232">
                  <c:v>277.40000000000003</c:v>
                </c:pt>
                <c:pt idx="233">
                  <c:v>227.63333333333333</c:v>
                </c:pt>
                <c:pt idx="234">
                  <c:v>337.76666666666665</c:v>
                </c:pt>
                <c:pt idx="235">
                  <c:v>292.46666666666664</c:v>
                </c:pt>
                <c:pt idx="236">
                  <c:v>221.4</c:v>
                </c:pt>
                <c:pt idx="237">
                  <c:v>296.63333333333333</c:v>
                </c:pt>
                <c:pt idx="238">
                  <c:v>293.2</c:v>
                </c:pt>
                <c:pt idx="239">
                  <c:v>272.66666666666669</c:v>
                </c:pt>
                <c:pt idx="240">
                  <c:v>232.56666666666669</c:v>
                </c:pt>
                <c:pt idx="242">
                  <c:v>184.83333333333334</c:v>
                </c:pt>
                <c:pt idx="243">
                  <c:v>213.93333333333331</c:v>
                </c:pt>
                <c:pt idx="244">
                  <c:v>260.8</c:v>
                </c:pt>
                <c:pt idx="245">
                  <c:v>288.3</c:v>
                </c:pt>
                <c:pt idx="247">
                  <c:v>197.83333333333334</c:v>
                </c:pt>
                <c:pt idx="248">
                  <c:v>221.4</c:v>
                </c:pt>
                <c:pt idx="252">
                  <c:v>219.30000000000004</c:v>
                </c:pt>
                <c:pt idx="253">
                  <c:v>279.66666666666669</c:v>
                </c:pt>
                <c:pt idx="254">
                  <c:v>302.23333333333335</c:v>
                </c:pt>
                <c:pt idx="255">
                  <c:v>265.43333333333334</c:v>
                </c:pt>
                <c:pt idx="257">
                  <c:v>216.86666666666667</c:v>
                </c:pt>
                <c:pt idx="258">
                  <c:v>278.5</c:v>
                </c:pt>
                <c:pt idx="260">
                  <c:v>206.43333333333331</c:v>
                </c:pt>
                <c:pt idx="261">
                  <c:v>261.60000000000002</c:v>
                </c:pt>
                <c:pt idx="262">
                  <c:v>273.40000000000003</c:v>
                </c:pt>
                <c:pt idx="263">
                  <c:v>288.46666666666664</c:v>
                </c:pt>
                <c:pt idx="265">
                  <c:v>264.86666666666662</c:v>
                </c:pt>
                <c:pt idx="266">
                  <c:v>288.06666666666666</c:v>
                </c:pt>
                <c:pt idx="267">
                  <c:v>290.06666666666666</c:v>
                </c:pt>
                <c:pt idx="268">
                  <c:v>289.10000000000002</c:v>
                </c:pt>
                <c:pt idx="269">
                  <c:v>236.5</c:v>
                </c:pt>
                <c:pt idx="270">
                  <c:v>210.36666666666667</c:v>
                </c:pt>
                <c:pt idx="271">
                  <c:v>274.23333333333335</c:v>
                </c:pt>
                <c:pt idx="273">
                  <c:v>198.26666666666665</c:v>
                </c:pt>
                <c:pt idx="274">
                  <c:v>216.36666666666667</c:v>
                </c:pt>
                <c:pt idx="275">
                  <c:v>232.16666666666666</c:v>
                </c:pt>
                <c:pt idx="276">
                  <c:v>223.96666666666667</c:v>
                </c:pt>
                <c:pt idx="277">
                  <c:v>256.09999999999997</c:v>
                </c:pt>
                <c:pt idx="278">
                  <c:v>273.96666666666664</c:v>
                </c:pt>
                <c:pt idx="279">
                  <c:v>259.09999999999997</c:v>
                </c:pt>
                <c:pt idx="280">
                  <c:v>282.2</c:v>
                </c:pt>
                <c:pt idx="281">
                  <c:v>292.26666666666665</c:v>
                </c:pt>
                <c:pt idx="282">
                  <c:v>280.60000000000002</c:v>
                </c:pt>
                <c:pt idx="283">
                  <c:v>183.93333333333331</c:v>
                </c:pt>
                <c:pt idx="286">
                  <c:v>250.96666666666667</c:v>
                </c:pt>
                <c:pt idx="288">
                  <c:v>265.43333333333334</c:v>
                </c:pt>
                <c:pt idx="289">
                  <c:v>249.4</c:v>
                </c:pt>
                <c:pt idx="290">
                  <c:v>204.03333333333333</c:v>
                </c:pt>
                <c:pt idx="292">
                  <c:v>281.2</c:v>
                </c:pt>
                <c:pt idx="293">
                  <c:v>268.8</c:v>
                </c:pt>
                <c:pt idx="295">
                  <c:v>211.43333333333331</c:v>
                </c:pt>
                <c:pt idx="296">
                  <c:v>239.80000000000004</c:v>
                </c:pt>
                <c:pt idx="297">
                  <c:v>305.63333333333338</c:v>
                </c:pt>
                <c:pt idx="298">
                  <c:v>282.16666666666669</c:v>
                </c:pt>
                <c:pt idx="299">
                  <c:v>279.13333333333333</c:v>
                </c:pt>
                <c:pt idx="300">
                  <c:v>270.8</c:v>
                </c:pt>
                <c:pt idx="301">
                  <c:v>252.63333333333333</c:v>
                </c:pt>
                <c:pt idx="302">
                  <c:v>296.73333333333329</c:v>
                </c:pt>
                <c:pt idx="304">
                  <c:v>212.69999999999996</c:v>
                </c:pt>
                <c:pt idx="305">
                  <c:v>273.13333333333333</c:v>
                </c:pt>
                <c:pt idx="306">
                  <c:v>202.6</c:v>
                </c:pt>
                <c:pt idx="308">
                  <c:v>188.76666666666665</c:v>
                </c:pt>
                <c:pt idx="309">
                  <c:v>217.20000000000002</c:v>
                </c:pt>
                <c:pt idx="310">
                  <c:v>199.83333333333334</c:v>
                </c:pt>
                <c:pt idx="315">
                  <c:v>281.8</c:v>
                </c:pt>
                <c:pt idx="316">
                  <c:v>275.7</c:v>
                </c:pt>
                <c:pt idx="317">
                  <c:v>242.66666666666666</c:v>
                </c:pt>
                <c:pt idx="318">
                  <c:v>259.23333333333335</c:v>
                </c:pt>
                <c:pt idx="319">
                  <c:v>268.8</c:v>
                </c:pt>
                <c:pt idx="321">
                  <c:v>252.66666666666666</c:v>
                </c:pt>
                <c:pt idx="322">
                  <c:v>228.46666666666667</c:v>
                </c:pt>
                <c:pt idx="323">
                  <c:v>203.93333333333331</c:v>
                </c:pt>
                <c:pt idx="325">
                  <c:v>279.86666666666662</c:v>
                </c:pt>
                <c:pt idx="326">
                  <c:v>236.86666666666667</c:v>
                </c:pt>
                <c:pt idx="327">
                  <c:v>191.80000000000004</c:v>
                </c:pt>
                <c:pt idx="328">
                  <c:v>213.93333333333331</c:v>
                </c:pt>
                <c:pt idx="329">
                  <c:v>285.46666666666664</c:v>
                </c:pt>
                <c:pt idx="330">
                  <c:v>304.76666666666671</c:v>
                </c:pt>
                <c:pt idx="331">
                  <c:v>289.83333333333331</c:v>
                </c:pt>
                <c:pt idx="332">
                  <c:v>295.8</c:v>
                </c:pt>
                <c:pt idx="333">
                  <c:v>295.96666666666664</c:v>
                </c:pt>
                <c:pt idx="334">
                  <c:v>166.23333333333332</c:v>
                </c:pt>
                <c:pt idx="335">
                  <c:v>296.89999999999998</c:v>
                </c:pt>
                <c:pt idx="336">
                  <c:v>330.70000000000005</c:v>
                </c:pt>
                <c:pt idx="337">
                  <c:v>309.40000000000003</c:v>
                </c:pt>
                <c:pt idx="338">
                  <c:v>293.89999999999998</c:v>
                </c:pt>
                <c:pt idx="339">
                  <c:v>281.39999999999998</c:v>
                </c:pt>
                <c:pt idx="341">
                  <c:v>338.16666666666669</c:v>
                </c:pt>
                <c:pt idx="342">
                  <c:v>212.69999999999996</c:v>
                </c:pt>
                <c:pt idx="343">
                  <c:v>269.63333333333338</c:v>
                </c:pt>
                <c:pt idx="344">
                  <c:v>188.9</c:v>
                </c:pt>
                <c:pt idx="347">
                  <c:v>304.09999999999997</c:v>
                </c:pt>
                <c:pt idx="348">
                  <c:v>290.86666666666673</c:v>
                </c:pt>
                <c:pt idx="351">
                  <c:v>288.63333333333338</c:v>
                </c:pt>
                <c:pt idx="352">
                  <c:v>229.46666666666667</c:v>
                </c:pt>
                <c:pt idx="353">
                  <c:v>282.8</c:v>
                </c:pt>
                <c:pt idx="355">
                  <c:v>286.06666666666666</c:v>
                </c:pt>
                <c:pt idx="356">
                  <c:v>239.56666666666669</c:v>
                </c:pt>
                <c:pt idx="357">
                  <c:v>204.5</c:v>
                </c:pt>
                <c:pt idx="360">
                  <c:v>216.06666666666669</c:v>
                </c:pt>
                <c:pt idx="361">
                  <c:v>306.43333333333334</c:v>
                </c:pt>
                <c:pt idx="362">
                  <c:v>204.93333333333331</c:v>
                </c:pt>
                <c:pt idx="363">
                  <c:v>216.20000000000002</c:v>
                </c:pt>
                <c:pt idx="364">
                  <c:v>229.4</c:v>
                </c:pt>
                <c:pt idx="366">
                  <c:v>190.6</c:v>
                </c:pt>
                <c:pt idx="368">
                  <c:v>224.33333333333334</c:v>
                </c:pt>
                <c:pt idx="369">
                  <c:v>188.66666666666666</c:v>
                </c:pt>
                <c:pt idx="370">
                  <c:v>190.80000000000004</c:v>
                </c:pt>
                <c:pt idx="372">
                  <c:v>201.96666666666667</c:v>
                </c:pt>
                <c:pt idx="373">
                  <c:v>263.40000000000003</c:v>
                </c:pt>
                <c:pt idx="374">
                  <c:v>221.56666666666669</c:v>
                </c:pt>
                <c:pt idx="376">
                  <c:v>254</c:v>
                </c:pt>
                <c:pt idx="377">
                  <c:v>271.90000000000003</c:v>
                </c:pt>
                <c:pt idx="378">
                  <c:v>276.16666666666669</c:v>
                </c:pt>
                <c:pt idx="379">
                  <c:v>287.63333333333333</c:v>
                </c:pt>
                <c:pt idx="380">
                  <c:v>299.83333333333331</c:v>
                </c:pt>
                <c:pt idx="381">
                  <c:v>296.73333333333329</c:v>
                </c:pt>
                <c:pt idx="382">
                  <c:v>258.83333333333331</c:v>
                </c:pt>
                <c:pt idx="383">
                  <c:v>305.33333333333331</c:v>
                </c:pt>
                <c:pt idx="384">
                  <c:v>262.16666666666669</c:v>
                </c:pt>
                <c:pt idx="385">
                  <c:v>303.46666666666664</c:v>
                </c:pt>
                <c:pt idx="386">
                  <c:v>275.66666666666669</c:v>
                </c:pt>
                <c:pt idx="387">
                  <c:v>247.96666666666667</c:v>
                </c:pt>
                <c:pt idx="390">
                  <c:v>270.36666666666667</c:v>
                </c:pt>
                <c:pt idx="393">
                  <c:v>286.83333333333331</c:v>
                </c:pt>
                <c:pt idx="394">
                  <c:v>264.59999999999997</c:v>
                </c:pt>
                <c:pt idx="395">
                  <c:v>337.13333333333338</c:v>
                </c:pt>
                <c:pt idx="396">
                  <c:v>299.06666666666666</c:v>
                </c:pt>
                <c:pt idx="398">
                  <c:v>290.53333333333336</c:v>
                </c:pt>
                <c:pt idx="399">
                  <c:v>218.76666666666665</c:v>
                </c:pt>
                <c:pt idx="400">
                  <c:v>243.96666666666667</c:v>
                </c:pt>
                <c:pt idx="401">
                  <c:v>214.80000000000004</c:v>
                </c:pt>
                <c:pt idx="402">
                  <c:v>282.3</c:v>
                </c:pt>
                <c:pt idx="404">
                  <c:v>196.19999999999996</c:v>
                </c:pt>
                <c:pt idx="405">
                  <c:v>223.79999999999998</c:v>
                </c:pt>
                <c:pt idx="406">
                  <c:v>181.19999999999996</c:v>
                </c:pt>
                <c:pt idx="407">
                  <c:v>293.90000000000003</c:v>
                </c:pt>
                <c:pt idx="408">
                  <c:v>230.46666666666667</c:v>
                </c:pt>
                <c:pt idx="409">
                  <c:v>266.96666666666664</c:v>
                </c:pt>
                <c:pt idx="412">
                  <c:v>195</c:v>
                </c:pt>
                <c:pt idx="414">
                  <c:v>200.36666666666667</c:v>
                </c:pt>
                <c:pt idx="416">
                  <c:v>266.86666666666667</c:v>
                </c:pt>
                <c:pt idx="417">
                  <c:v>213.63333333333333</c:v>
                </c:pt>
                <c:pt idx="418">
                  <c:v>293.73333333333329</c:v>
                </c:pt>
                <c:pt idx="419">
                  <c:v>327.63333333333338</c:v>
                </c:pt>
                <c:pt idx="420">
                  <c:v>216.36666666666667</c:v>
                </c:pt>
                <c:pt idx="421">
                  <c:v>201.76666666666665</c:v>
                </c:pt>
                <c:pt idx="422">
                  <c:v>307.7</c:v>
                </c:pt>
                <c:pt idx="423">
                  <c:v>216.96666666666667</c:v>
                </c:pt>
                <c:pt idx="424">
                  <c:v>252.93333333333331</c:v>
                </c:pt>
                <c:pt idx="426">
                  <c:v>284.93333333333334</c:v>
                </c:pt>
                <c:pt idx="427">
                  <c:v>275.86666666666662</c:v>
                </c:pt>
                <c:pt idx="429">
                  <c:v>194.9</c:v>
                </c:pt>
                <c:pt idx="431">
                  <c:v>253.93333333333331</c:v>
                </c:pt>
                <c:pt idx="432">
                  <c:v>212.93333333333331</c:v>
                </c:pt>
                <c:pt idx="433">
                  <c:v>219.76666666666665</c:v>
                </c:pt>
                <c:pt idx="434">
                  <c:v>285.86666666666662</c:v>
                </c:pt>
                <c:pt idx="435">
                  <c:v>284.3</c:v>
                </c:pt>
                <c:pt idx="436">
                  <c:v>295.63333333333338</c:v>
                </c:pt>
                <c:pt idx="437">
                  <c:v>263.23333333333335</c:v>
                </c:pt>
                <c:pt idx="438">
                  <c:v>302.06666666666666</c:v>
                </c:pt>
                <c:pt idx="439">
                  <c:v>284.2</c:v>
                </c:pt>
                <c:pt idx="440">
                  <c:v>281</c:v>
                </c:pt>
                <c:pt idx="442">
                  <c:v>303.09999999999997</c:v>
                </c:pt>
                <c:pt idx="443">
                  <c:v>212.69999999999996</c:v>
                </c:pt>
                <c:pt idx="445">
                  <c:v>209.13333333333333</c:v>
                </c:pt>
                <c:pt idx="446">
                  <c:v>197.16666666666666</c:v>
                </c:pt>
                <c:pt idx="447">
                  <c:v>285.56666666666666</c:v>
                </c:pt>
                <c:pt idx="448">
                  <c:v>251.9</c:v>
                </c:pt>
                <c:pt idx="450">
                  <c:v>253.86666666666667</c:v>
                </c:pt>
                <c:pt idx="451">
                  <c:v>225</c:v>
                </c:pt>
                <c:pt idx="452">
                  <c:v>271.26666666666665</c:v>
                </c:pt>
                <c:pt idx="453">
                  <c:v>288.23333333333335</c:v>
                </c:pt>
                <c:pt idx="454">
                  <c:v>302.56666666666666</c:v>
                </c:pt>
                <c:pt idx="455">
                  <c:v>288.66666666666669</c:v>
                </c:pt>
                <c:pt idx="456">
                  <c:v>262.76666666666665</c:v>
                </c:pt>
                <c:pt idx="458">
                  <c:v>303.96666666666664</c:v>
                </c:pt>
                <c:pt idx="459">
                  <c:v>308.5333333333333</c:v>
                </c:pt>
                <c:pt idx="460">
                  <c:v>230.23333333333335</c:v>
                </c:pt>
                <c:pt idx="461">
                  <c:v>260.2</c:v>
                </c:pt>
                <c:pt idx="462">
                  <c:v>180.33333333333334</c:v>
                </c:pt>
                <c:pt idx="463">
                  <c:v>195.63333333333333</c:v>
                </c:pt>
                <c:pt idx="464">
                  <c:v>207.06666666666669</c:v>
                </c:pt>
                <c:pt idx="465">
                  <c:v>223.70000000000002</c:v>
                </c:pt>
                <c:pt idx="467">
                  <c:v>249.13333333333335</c:v>
                </c:pt>
                <c:pt idx="468">
                  <c:v>247</c:v>
                </c:pt>
                <c:pt idx="469">
                  <c:v>230.66666666666666</c:v>
                </c:pt>
                <c:pt idx="470">
                  <c:v>280.10000000000002</c:v>
                </c:pt>
                <c:pt idx="471">
                  <c:v>286.5</c:v>
                </c:pt>
                <c:pt idx="475">
                  <c:v>218.23333333333335</c:v>
                </c:pt>
                <c:pt idx="476">
                  <c:v>277.76666666666665</c:v>
                </c:pt>
                <c:pt idx="477">
                  <c:v>257.39999999999998</c:v>
                </c:pt>
                <c:pt idx="478">
                  <c:v>296.86666666666667</c:v>
                </c:pt>
                <c:pt idx="479">
                  <c:v>270.06666666666666</c:v>
                </c:pt>
                <c:pt idx="480">
                  <c:v>212.63333333333333</c:v>
                </c:pt>
                <c:pt idx="481">
                  <c:v>200.43333333333331</c:v>
                </c:pt>
                <c:pt idx="482">
                  <c:v>237.69999999999996</c:v>
                </c:pt>
                <c:pt idx="484">
                  <c:v>246.36666666666667</c:v>
                </c:pt>
                <c:pt idx="485">
                  <c:v>197.80000000000004</c:v>
                </c:pt>
                <c:pt idx="486">
                  <c:v>260.4666666666667</c:v>
                </c:pt>
                <c:pt idx="487">
                  <c:v>273.73333333333335</c:v>
                </c:pt>
                <c:pt idx="488">
                  <c:v>223.43333333333331</c:v>
                </c:pt>
                <c:pt idx="489">
                  <c:v>258.59999999999997</c:v>
                </c:pt>
                <c:pt idx="490">
                  <c:v>280.93333333333334</c:v>
                </c:pt>
                <c:pt idx="491">
                  <c:v>290.3</c:v>
                </c:pt>
                <c:pt idx="492">
                  <c:v>203.29999999999998</c:v>
                </c:pt>
                <c:pt idx="494">
                  <c:v>215.4</c:v>
                </c:pt>
                <c:pt idx="495">
                  <c:v>201.19999999999996</c:v>
                </c:pt>
                <c:pt idx="496">
                  <c:v>277.66666666666669</c:v>
                </c:pt>
                <c:pt idx="497">
                  <c:v>215.23333333333335</c:v>
                </c:pt>
                <c:pt idx="498">
                  <c:v>307.56666666666666</c:v>
                </c:pt>
                <c:pt idx="499">
                  <c:v>247.76666666666665</c:v>
                </c:pt>
                <c:pt idx="500">
                  <c:v>255.9</c:v>
                </c:pt>
                <c:pt idx="502">
                  <c:v>207.33333333333334</c:v>
                </c:pt>
                <c:pt idx="503">
                  <c:v>292.86666666666662</c:v>
                </c:pt>
                <c:pt idx="504">
                  <c:v>221.06666666666669</c:v>
                </c:pt>
                <c:pt idx="506">
                  <c:v>200.53333333333333</c:v>
                </c:pt>
                <c:pt idx="507">
                  <c:v>236.1</c:v>
                </c:pt>
                <c:pt idx="508">
                  <c:v>195.63333333333333</c:v>
                </c:pt>
                <c:pt idx="510">
                  <c:v>228.66666666666666</c:v>
                </c:pt>
                <c:pt idx="511">
                  <c:v>286.89999999999998</c:v>
                </c:pt>
                <c:pt idx="512">
                  <c:v>312.33333333333337</c:v>
                </c:pt>
                <c:pt idx="514">
                  <c:v>292</c:v>
                </c:pt>
                <c:pt idx="515">
                  <c:v>320.23333333333335</c:v>
                </c:pt>
                <c:pt idx="516">
                  <c:v>300.8</c:v>
                </c:pt>
                <c:pt idx="517">
                  <c:v>291.89999999999998</c:v>
                </c:pt>
                <c:pt idx="518">
                  <c:v>235.26666666666665</c:v>
                </c:pt>
                <c:pt idx="519">
                  <c:v>236.23333333333335</c:v>
                </c:pt>
                <c:pt idx="520">
                  <c:v>306.29999999999995</c:v>
                </c:pt>
                <c:pt idx="524">
                  <c:v>262.16666666666669</c:v>
                </c:pt>
                <c:pt idx="525">
                  <c:v>204.33333333333334</c:v>
                </c:pt>
                <c:pt idx="526">
                  <c:v>231.73333333333335</c:v>
                </c:pt>
                <c:pt idx="527">
                  <c:v>213.23333333333335</c:v>
                </c:pt>
                <c:pt idx="528">
                  <c:v>225.80000000000004</c:v>
                </c:pt>
                <c:pt idx="530">
                  <c:v>278.76666666666665</c:v>
                </c:pt>
                <c:pt idx="532">
                  <c:v>196.30000000000004</c:v>
                </c:pt>
                <c:pt idx="533">
                  <c:v>215.33333333333334</c:v>
                </c:pt>
                <c:pt idx="534">
                  <c:v>255.03333333333333</c:v>
                </c:pt>
                <c:pt idx="535">
                  <c:v>268.90000000000003</c:v>
                </c:pt>
                <c:pt idx="536">
                  <c:v>253.76666666666665</c:v>
                </c:pt>
                <c:pt idx="537">
                  <c:v>265.9666666666667</c:v>
                </c:pt>
                <c:pt idx="538">
                  <c:v>228.63333333333333</c:v>
                </c:pt>
                <c:pt idx="539">
                  <c:v>216.46666666666667</c:v>
                </c:pt>
                <c:pt idx="541">
                  <c:v>248.33333333333334</c:v>
                </c:pt>
                <c:pt idx="542">
                  <c:v>212.93333333333331</c:v>
                </c:pt>
                <c:pt idx="543">
                  <c:v>276.66666666666669</c:v>
                </c:pt>
                <c:pt idx="545">
                  <c:v>287</c:v>
                </c:pt>
                <c:pt idx="546">
                  <c:v>290.93333333333334</c:v>
                </c:pt>
                <c:pt idx="547">
                  <c:v>303.93333333333334</c:v>
                </c:pt>
                <c:pt idx="548">
                  <c:v>278.2</c:v>
                </c:pt>
                <c:pt idx="549">
                  <c:v>235.6</c:v>
                </c:pt>
                <c:pt idx="552">
                  <c:v>282.4666666666667</c:v>
                </c:pt>
                <c:pt idx="553">
                  <c:v>263.06666666666666</c:v>
                </c:pt>
                <c:pt idx="554">
                  <c:v>254.5333333333333</c:v>
                </c:pt>
                <c:pt idx="555">
                  <c:v>213.73333333333335</c:v>
                </c:pt>
                <c:pt idx="556">
                  <c:v>221.53333333333333</c:v>
                </c:pt>
                <c:pt idx="557">
                  <c:v>257.40000000000003</c:v>
                </c:pt>
                <c:pt idx="558">
                  <c:v>206</c:v>
                </c:pt>
                <c:pt idx="559">
                  <c:v>204</c:v>
                </c:pt>
                <c:pt idx="560">
                  <c:v>286.16666666666669</c:v>
                </c:pt>
                <c:pt idx="561">
                  <c:v>289.4666666666667</c:v>
                </c:pt>
                <c:pt idx="562">
                  <c:v>291</c:v>
                </c:pt>
                <c:pt idx="563">
                  <c:v>296.43333333333334</c:v>
                </c:pt>
                <c:pt idx="564">
                  <c:v>307.59999999999997</c:v>
                </c:pt>
                <c:pt idx="565">
                  <c:v>213.16666666666666</c:v>
                </c:pt>
                <c:pt idx="566">
                  <c:v>200.1</c:v>
                </c:pt>
                <c:pt idx="568">
                  <c:v>279.3</c:v>
                </c:pt>
                <c:pt idx="569">
                  <c:v>302.43333333333334</c:v>
                </c:pt>
                <c:pt idx="570">
                  <c:v>227.73333333333332</c:v>
                </c:pt>
                <c:pt idx="571">
                  <c:v>279.33333333333331</c:v>
                </c:pt>
                <c:pt idx="572">
                  <c:v>297.5333333333333</c:v>
                </c:pt>
                <c:pt idx="573">
                  <c:v>278.09999999999997</c:v>
                </c:pt>
                <c:pt idx="575">
                  <c:v>322.89999999999998</c:v>
                </c:pt>
                <c:pt idx="577">
                  <c:v>285.23333333333329</c:v>
                </c:pt>
                <c:pt idx="578">
                  <c:v>297.16666666666669</c:v>
                </c:pt>
                <c:pt idx="579">
                  <c:v>283.63333333333338</c:v>
                </c:pt>
                <c:pt idx="580">
                  <c:v>295.23333333333329</c:v>
                </c:pt>
                <c:pt idx="582">
                  <c:v>336.40000000000003</c:v>
                </c:pt>
                <c:pt idx="583">
                  <c:v>286.86666666666667</c:v>
                </c:pt>
                <c:pt idx="584">
                  <c:v>286.83333333333331</c:v>
                </c:pt>
                <c:pt idx="585">
                  <c:v>284.89999999999998</c:v>
                </c:pt>
                <c:pt idx="587">
                  <c:v>254.66666666666666</c:v>
                </c:pt>
                <c:pt idx="588">
                  <c:v>249</c:v>
                </c:pt>
                <c:pt idx="589">
                  <c:v>294.86666666666667</c:v>
                </c:pt>
                <c:pt idx="591">
                  <c:v>224.9</c:v>
                </c:pt>
                <c:pt idx="592">
                  <c:v>329.3</c:v>
                </c:pt>
                <c:pt idx="594">
                  <c:v>235.83333333333334</c:v>
                </c:pt>
                <c:pt idx="595">
                  <c:v>196.06666666666669</c:v>
                </c:pt>
                <c:pt idx="596">
                  <c:v>268.03333333333336</c:v>
                </c:pt>
                <c:pt idx="597">
                  <c:v>281.2</c:v>
                </c:pt>
                <c:pt idx="599">
                  <c:v>298.09999999999997</c:v>
                </c:pt>
                <c:pt idx="600">
                  <c:v>213.53333333333333</c:v>
                </c:pt>
                <c:pt idx="601">
                  <c:v>247.26666666666668</c:v>
                </c:pt>
                <c:pt idx="602">
                  <c:v>325.36666666666662</c:v>
                </c:pt>
                <c:pt idx="603">
                  <c:v>245.93333333333331</c:v>
                </c:pt>
                <c:pt idx="604">
                  <c:v>286.10000000000002</c:v>
                </c:pt>
                <c:pt idx="605">
                  <c:v>263.96666666666664</c:v>
                </c:pt>
                <c:pt idx="606">
                  <c:v>267.96666666666664</c:v>
                </c:pt>
                <c:pt idx="607">
                  <c:v>212.83333333333334</c:v>
                </c:pt>
                <c:pt idx="608">
                  <c:v>303.09999999999997</c:v>
                </c:pt>
                <c:pt idx="609">
                  <c:v>308.83333333333337</c:v>
                </c:pt>
                <c:pt idx="610">
                  <c:v>219.76666666666665</c:v>
                </c:pt>
                <c:pt idx="611">
                  <c:v>212.73333333333335</c:v>
                </c:pt>
                <c:pt idx="612">
                  <c:v>215.63333333333333</c:v>
                </c:pt>
                <c:pt idx="613">
                  <c:v>207.26666666666665</c:v>
                </c:pt>
                <c:pt idx="615">
                  <c:v>236.76666666666665</c:v>
                </c:pt>
                <c:pt idx="616">
                  <c:v>216.96666666666667</c:v>
                </c:pt>
                <c:pt idx="617">
                  <c:v>220.96666666666667</c:v>
                </c:pt>
                <c:pt idx="618">
                  <c:v>275.9666666666667</c:v>
                </c:pt>
                <c:pt idx="619">
                  <c:v>270.83333333333331</c:v>
                </c:pt>
                <c:pt idx="620">
                  <c:v>289.56666666666666</c:v>
                </c:pt>
                <c:pt idx="621">
                  <c:v>235.5</c:v>
                </c:pt>
                <c:pt idx="622">
                  <c:v>236.1</c:v>
                </c:pt>
                <c:pt idx="623">
                  <c:v>293.96666666666664</c:v>
                </c:pt>
                <c:pt idx="624">
                  <c:v>292.73333333333329</c:v>
                </c:pt>
                <c:pt idx="625">
                  <c:v>299.13333333333338</c:v>
                </c:pt>
                <c:pt idx="626">
                  <c:v>286.16666666666669</c:v>
                </c:pt>
                <c:pt idx="628">
                  <c:v>308.43333333333334</c:v>
                </c:pt>
                <c:pt idx="629">
                  <c:v>253.63333333333333</c:v>
                </c:pt>
                <c:pt idx="630">
                  <c:v>284.86666666666662</c:v>
                </c:pt>
                <c:pt idx="631">
                  <c:v>256.46666666666664</c:v>
                </c:pt>
                <c:pt idx="632">
                  <c:v>200.1</c:v>
                </c:pt>
                <c:pt idx="633">
                  <c:v>312.8</c:v>
                </c:pt>
                <c:pt idx="635">
                  <c:v>212.5</c:v>
                </c:pt>
                <c:pt idx="636">
                  <c:v>313.63333333333333</c:v>
                </c:pt>
                <c:pt idx="637">
                  <c:v>282.4666666666667</c:v>
                </c:pt>
                <c:pt idx="638">
                  <c:v>320.76666666666671</c:v>
                </c:pt>
                <c:pt idx="640">
                  <c:v>298.90000000000003</c:v>
                </c:pt>
                <c:pt idx="641">
                  <c:v>290.83333333333331</c:v>
                </c:pt>
                <c:pt idx="642">
                  <c:v>246.16666666666666</c:v>
                </c:pt>
                <c:pt idx="643">
                  <c:v>235.26666666666665</c:v>
                </c:pt>
                <c:pt idx="644">
                  <c:v>196.86666666666667</c:v>
                </c:pt>
                <c:pt idx="646">
                  <c:v>260.7</c:v>
                </c:pt>
                <c:pt idx="649">
                  <c:v>280.40000000000003</c:v>
                </c:pt>
                <c:pt idx="650">
                  <c:v>203.4</c:v>
                </c:pt>
                <c:pt idx="651">
                  <c:v>287.86666666666662</c:v>
                </c:pt>
                <c:pt idx="652">
                  <c:v>279.66666666666669</c:v>
                </c:pt>
                <c:pt idx="654">
                  <c:v>203.70000000000002</c:v>
                </c:pt>
                <c:pt idx="655">
                  <c:v>201.03333333333333</c:v>
                </c:pt>
                <c:pt idx="656">
                  <c:v>231.79999999999998</c:v>
                </c:pt>
                <c:pt idx="657">
                  <c:v>286.43333333333334</c:v>
                </c:pt>
                <c:pt idx="658">
                  <c:v>269.13333333333338</c:v>
                </c:pt>
                <c:pt idx="661">
                  <c:v>280.50000000000006</c:v>
                </c:pt>
                <c:pt idx="662">
                  <c:v>271.93333333333334</c:v>
                </c:pt>
                <c:pt idx="663">
                  <c:v>217.16666666666666</c:v>
                </c:pt>
                <c:pt idx="664">
                  <c:v>230.6</c:v>
                </c:pt>
                <c:pt idx="665">
                  <c:v>283.43333333333334</c:v>
                </c:pt>
                <c:pt idx="666">
                  <c:v>315.03333333333336</c:v>
                </c:pt>
                <c:pt idx="668">
                  <c:v>210.9</c:v>
                </c:pt>
                <c:pt idx="670">
                  <c:v>284.09999999999997</c:v>
                </c:pt>
                <c:pt idx="671">
                  <c:v>304.63333333333327</c:v>
                </c:pt>
                <c:pt idx="672">
                  <c:v>196.53333333333333</c:v>
                </c:pt>
                <c:pt idx="673">
                  <c:v>248.26666666666665</c:v>
                </c:pt>
                <c:pt idx="674">
                  <c:v>272.89999999999998</c:v>
                </c:pt>
                <c:pt idx="675">
                  <c:v>292.23333333333335</c:v>
                </c:pt>
                <c:pt idx="676">
                  <c:v>292.2</c:v>
                </c:pt>
                <c:pt idx="678">
                  <c:v>339.03333333333336</c:v>
                </c:pt>
                <c:pt idx="679">
                  <c:v>286.63333333333338</c:v>
                </c:pt>
                <c:pt idx="680">
                  <c:v>262.36666666666667</c:v>
                </c:pt>
                <c:pt idx="683">
                  <c:v>249.76666666666665</c:v>
                </c:pt>
                <c:pt idx="684">
                  <c:v>285.46666666666664</c:v>
                </c:pt>
                <c:pt idx="685">
                  <c:v>248.46666666666667</c:v>
                </c:pt>
                <c:pt idx="686">
                  <c:v>232.5</c:v>
                </c:pt>
                <c:pt idx="687">
                  <c:v>190.26666666666665</c:v>
                </c:pt>
                <c:pt idx="688">
                  <c:v>199.56666666666669</c:v>
                </c:pt>
                <c:pt idx="691">
                  <c:v>212.9</c:v>
                </c:pt>
                <c:pt idx="692">
                  <c:v>220.33333333333334</c:v>
                </c:pt>
                <c:pt idx="693">
                  <c:v>209.5</c:v>
                </c:pt>
                <c:pt idx="694">
                  <c:v>225.13333333333333</c:v>
                </c:pt>
                <c:pt idx="695">
                  <c:v>288.06666666666666</c:v>
                </c:pt>
                <c:pt idx="699">
                  <c:v>290.93333333333334</c:v>
                </c:pt>
                <c:pt idx="700">
                  <c:v>292.63333333333338</c:v>
                </c:pt>
                <c:pt idx="701">
                  <c:v>287.89999999999998</c:v>
                </c:pt>
                <c:pt idx="702">
                  <c:v>229.77</c:v>
                </c:pt>
                <c:pt idx="703">
                  <c:v>229.03333333333333</c:v>
                </c:pt>
                <c:pt idx="704">
                  <c:v>230.79999999999998</c:v>
                </c:pt>
                <c:pt idx="705">
                  <c:v>205.96666666666667</c:v>
                </c:pt>
                <c:pt idx="706">
                  <c:v>195.69999999999996</c:v>
                </c:pt>
                <c:pt idx="707">
                  <c:v>245.03333333333333</c:v>
                </c:pt>
                <c:pt idx="708">
                  <c:v>295.16666666666669</c:v>
                </c:pt>
                <c:pt idx="710">
                  <c:v>301.76666666666665</c:v>
                </c:pt>
                <c:pt idx="712">
                  <c:v>282.2</c:v>
                </c:pt>
                <c:pt idx="713">
                  <c:v>317.89999999999998</c:v>
                </c:pt>
                <c:pt idx="714">
                  <c:v>320.13333333333327</c:v>
                </c:pt>
                <c:pt idx="715">
                  <c:v>325.73333333333335</c:v>
                </c:pt>
                <c:pt idx="716">
                  <c:v>203.5</c:v>
                </c:pt>
                <c:pt idx="718">
                  <c:v>228.5</c:v>
                </c:pt>
                <c:pt idx="719">
                  <c:v>253.23333333333335</c:v>
                </c:pt>
                <c:pt idx="720">
                  <c:v>242.69999999999996</c:v>
                </c:pt>
                <c:pt idx="721">
                  <c:v>198.93333333333331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F-43E6-AC48-7FC9CC993E38}"/>
            </c:ext>
          </c:extLst>
        </c:ser>
        <c:ser>
          <c:idx val="1"/>
          <c:order val="1"/>
          <c:tx>
            <c:v>[M+Na]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all_notmix_noTM!$R$2:$R$724</c:f>
              <c:numCache>
                <c:formatCode>General</c:formatCode>
                <c:ptCount val="723"/>
                <c:pt idx="0">
                  <c:v>695.46220080000001</c:v>
                </c:pt>
                <c:pt idx="1">
                  <c:v>769.49897840000006</c:v>
                </c:pt>
                <c:pt idx="2">
                  <c:v>782.49422779999998</c:v>
                </c:pt>
                <c:pt idx="3">
                  <c:v>719.46220080000001</c:v>
                </c:pt>
                <c:pt idx="4">
                  <c:v>743.46220080000001</c:v>
                </c:pt>
                <c:pt idx="5">
                  <c:v>830.49422779999998</c:v>
                </c:pt>
                <c:pt idx="6">
                  <c:v>723.49349919999997</c:v>
                </c:pt>
                <c:pt idx="7">
                  <c:v>810.52552620000006</c:v>
                </c:pt>
                <c:pt idx="8">
                  <c:v>747.49349919999997</c:v>
                </c:pt>
                <c:pt idx="9">
                  <c:v>771.49349919999997</c:v>
                </c:pt>
                <c:pt idx="10">
                  <c:v>806.49422779999998</c:v>
                </c:pt>
                <c:pt idx="11">
                  <c:v>450.23796720000001</c:v>
                </c:pt>
                <c:pt idx="12">
                  <c:v>336.28728380000001</c:v>
                </c:pt>
                <c:pt idx="13">
                  <c:v>779.5643384</c:v>
                </c:pt>
                <c:pt idx="14">
                  <c:v>414.26146460000001</c:v>
                </c:pt>
                <c:pt idx="15">
                  <c:v>428.2771138</c:v>
                </c:pt>
                <c:pt idx="16">
                  <c:v>407.32841780000001</c:v>
                </c:pt>
                <c:pt idx="17">
                  <c:v>780.55134540000006</c:v>
                </c:pt>
                <c:pt idx="18">
                  <c:v>793.49897840000006</c:v>
                </c:pt>
                <c:pt idx="19">
                  <c:v>806.49422779999998</c:v>
                </c:pt>
                <c:pt idx="20">
                  <c:v>834.52552620000006</c:v>
                </c:pt>
                <c:pt idx="21">
                  <c:v>858.52552620000006</c:v>
                </c:pt>
                <c:pt idx="22">
                  <c:v>719.46220080000001</c:v>
                </c:pt>
                <c:pt idx="23">
                  <c:v>789.46767999999997</c:v>
                </c:pt>
                <c:pt idx="24">
                  <c:v>767.46220080000001</c:v>
                </c:pt>
                <c:pt idx="25">
                  <c:v>841.49897840000006</c:v>
                </c:pt>
                <c:pt idx="26">
                  <c:v>854.49422779999998</c:v>
                </c:pt>
                <c:pt idx="27">
                  <c:v>902.49422779999998</c:v>
                </c:pt>
                <c:pt idx="28">
                  <c:v>613.42270719999999</c:v>
                </c:pt>
                <c:pt idx="29">
                  <c:v>336.28728380000001</c:v>
                </c:pt>
                <c:pt idx="30">
                  <c:v>407.32841780000001</c:v>
                </c:pt>
                <c:pt idx="31">
                  <c:v>790.53569620000007</c:v>
                </c:pt>
                <c:pt idx="32">
                  <c:v>793.49897840000006</c:v>
                </c:pt>
                <c:pt idx="33">
                  <c:v>815.46220080000001</c:v>
                </c:pt>
                <c:pt idx="34">
                  <c:v>817.49897840000006</c:v>
                </c:pt>
                <c:pt idx="35">
                  <c:v>821.53027680000002</c:v>
                </c:pt>
                <c:pt idx="36">
                  <c:v>845.53027680000002</c:v>
                </c:pt>
                <c:pt idx="37">
                  <c:v>889.49897840000006</c:v>
                </c:pt>
                <c:pt idx="38">
                  <c:v>319.22435260000003</c:v>
                </c:pt>
                <c:pt idx="39">
                  <c:v>386.26654960000002</c:v>
                </c:pt>
                <c:pt idx="40">
                  <c:v>343.22435260000003</c:v>
                </c:pt>
                <c:pt idx="41">
                  <c:v>367.22435260000003</c:v>
                </c:pt>
                <c:pt idx="42">
                  <c:v>673.58936920000008</c:v>
                </c:pt>
                <c:pt idx="43">
                  <c:v>341.20870340000005</c:v>
                </c:pt>
                <c:pt idx="44">
                  <c:v>323.19813920000001</c:v>
                </c:pt>
                <c:pt idx="45">
                  <c:v>441.33389700000004</c:v>
                </c:pt>
                <c:pt idx="46">
                  <c:v>419.25328200000001</c:v>
                </c:pt>
                <c:pt idx="47">
                  <c:v>417.31276860000003</c:v>
                </c:pt>
                <c:pt idx="48">
                  <c:v>560.33225660000005</c:v>
                </c:pt>
                <c:pt idx="49">
                  <c:v>602.3792042</c:v>
                </c:pt>
                <c:pt idx="50">
                  <c:v>669.49416800000006</c:v>
                </c:pt>
                <c:pt idx="51">
                  <c:v>714.50439779999999</c:v>
                </c:pt>
                <c:pt idx="52">
                  <c:v>758.49422779999998</c:v>
                </c:pt>
                <c:pt idx="53">
                  <c:v>742.53569620000007</c:v>
                </c:pt>
                <c:pt idx="54">
                  <c:v>607.28536880000001</c:v>
                </c:pt>
                <c:pt idx="55">
                  <c:v>686.60574700000006</c:v>
                </c:pt>
                <c:pt idx="56">
                  <c:v>425.33898200000004</c:v>
                </c:pt>
                <c:pt idx="57">
                  <c:v>779.5643384</c:v>
                </c:pt>
                <c:pt idx="58">
                  <c:v>402.23796720000001</c:v>
                </c:pt>
                <c:pt idx="59">
                  <c:v>530.35807579999994</c:v>
                </c:pt>
                <c:pt idx="60">
                  <c:v>427.25836700000002</c:v>
                </c:pt>
                <c:pt idx="61">
                  <c:v>996.73212320000005</c:v>
                </c:pt>
                <c:pt idx="62">
                  <c:v>435.35971620000004</c:v>
                </c:pt>
                <c:pt idx="63">
                  <c:v>437.30259860000001</c:v>
                </c:pt>
                <c:pt idx="64">
                  <c:v>415.28186440000002</c:v>
                </c:pt>
                <c:pt idx="65">
                  <c:v>406.29276300000004</c:v>
                </c:pt>
                <c:pt idx="66">
                  <c:v>654.61591699999997</c:v>
                </c:pt>
                <c:pt idx="67">
                  <c:v>484.26694380000004</c:v>
                </c:pt>
                <c:pt idx="68">
                  <c:v>413.12923019999999</c:v>
                </c:pt>
                <c:pt idx="69">
                  <c:v>907.77246880000007</c:v>
                </c:pt>
                <c:pt idx="70">
                  <c:v>633.37378480000007</c:v>
                </c:pt>
                <c:pt idx="71">
                  <c:v>517.45712979999996</c:v>
                </c:pt>
                <c:pt idx="72">
                  <c:v>756.55134540000006</c:v>
                </c:pt>
                <c:pt idx="73">
                  <c:v>835.64219020000007</c:v>
                </c:pt>
                <c:pt idx="74">
                  <c:v>710.47309940000002</c:v>
                </c:pt>
                <c:pt idx="75">
                  <c:v>797.53027680000002</c:v>
                </c:pt>
                <c:pt idx="76">
                  <c:v>1028.5347844</c:v>
                </c:pt>
                <c:pt idx="77">
                  <c:v>481.23254780000002</c:v>
                </c:pt>
                <c:pt idx="78">
                  <c:v>502.29039400000005</c:v>
                </c:pt>
                <c:pt idx="79">
                  <c:v>425.33898200000004</c:v>
                </c:pt>
                <c:pt idx="80">
                  <c:v>504.43869080000002</c:v>
                </c:pt>
                <c:pt idx="81">
                  <c:v>574.51693680000005</c:v>
                </c:pt>
                <c:pt idx="82">
                  <c:v>602.54823520000002</c:v>
                </c:pt>
                <c:pt idx="83">
                  <c:v>658.61083200000007</c:v>
                </c:pt>
                <c:pt idx="84">
                  <c:v>431.27677940000001</c:v>
                </c:pt>
                <c:pt idx="85">
                  <c:v>432.20059960000003</c:v>
                </c:pt>
                <c:pt idx="86">
                  <c:v>532.23393079999994</c:v>
                </c:pt>
                <c:pt idx="87">
                  <c:v>482.24139920000005</c:v>
                </c:pt>
                <c:pt idx="88">
                  <c:v>434.2277972</c:v>
                </c:pt>
                <c:pt idx="89">
                  <c:v>925.54594320000001</c:v>
                </c:pt>
                <c:pt idx="90">
                  <c:v>696.45745020000004</c:v>
                </c:pt>
                <c:pt idx="91">
                  <c:v>1137.9970367999999</c:v>
                </c:pt>
                <c:pt idx="92">
                  <c:v>560.33225660000005</c:v>
                </c:pt>
                <c:pt idx="93">
                  <c:v>712.56151540000008</c:v>
                </c:pt>
                <c:pt idx="94">
                  <c:v>647.55846500000007</c:v>
                </c:pt>
                <c:pt idx="95">
                  <c:v>537.11853640000004</c:v>
                </c:pt>
                <c:pt idx="96">
                  <c:v>687.47071779999999</c:v>
                </c:pt>
                <c:pt idx="97">
                  <c:v>1062.6378654</c:v>
                </c:pt>
                <c:pt idx="98">
                  <c:v>864.64524059999997</c:v>
                </c:pt>
                <c:pt idx="99">
                  <c:v>798.67105979999997</c:v>
                </c:pt>
                <c:pt idx="100">
                  <c:v>265.2137884</c:v>
                </c:pt>
                <c:pt idx="101">
                  <c:v>724.56975780000005</c:v>
                </c:pt>
                <c:pt idx="102">
                  <c:v>365.30259860000001</c:v>
                </c:pt>
                <c:pt idx="103">
                  <c:v>588.53258600000004</c:v>
                </c:pt>
                <c:pt idx="104">
                  <c:v>352.31858220000004</c:v>
                </c:pt>
                <c:pt idx="105">
                  <c:v>432.28491480000002</c:v>
                </c:pt>
                <c:pt idx="106">
                  <c:v>336.28728380000001</c:v>
                </c:pt>
                <c:pt idx="107">
                  <c:v>368.31349720000003</c:v>
                </c:pt>
                <c:pt idx="108">
                  <c:v>839.49494200000004</c:v>
                </c:pt>
                <c:pt idx="109">
                  <c:v>415.28186440000002</c:v>
                </c:pt>
                <c:pt idx="110">
                  <c:v>728.52004699999998</c:v>
                </c:pt>
                <c:pt idx="111">
                  <c:v>433.23254780000002</c:v>
                </c:pt>
                <c:pt idx="112">
                  <c:v>782.56699460000004</c:v>
                </c:pt>
                <c:pt idx="113">
                  <c:v>742.53569620000007</c:v>
                </c:pt>
                <c:pt idx="114">
                  <c:v>723.54111560000001</c:v>
                </c:pt>
                <c:pt idx="115">
                  <c:v>840.64524059999997</c:v>
                </c:pt>
                <c:pt idx="116">
                  <c:v>889.57761860000005</c:v>
                </c:pt>
                <c:pt idx="117">
                  <c:v>799.54592600000001</c:v>
                </c:pt>
                <c:pt idx="118">
                  <c:v>814.53569620000007</c:v>
                </c:pt>
                <c:pt idx="119">
                  <c:v>560.36864000000003</c:v>
                </c:pt>
                <c:pt idx="120">
                  <c:v>920.70783740000002</c:v>
                </c:pt>
                <c:pt idx="121">
                  <c:v>429.26113020000003</c:v>
                </c:pt>
                <c:pt idx="122">
                  <c:v>830.47309940000002</c:v>
                </c:pt>
                <c:pt idx="123">
                  <c:v>1203.7336402000001</c:v>
                </c:pt>
                <c:pt idx="124">
                  <c:v>772.48173600000007</c:v>
                </c:pt>
                <c:pt idx="125">
                  <c:v>327.13554240000002</c:v>
                </c:pt>
                <c:pt idx="126">
                  <c:v>418.2563796</c:v>
                </c:pt>
                <c:pt idx="127">
                  <c:v>476.22436800000003</c:v>
                </c:pt>
                <c:pt idx="128">
                  <c:v>538.28087840000001</c:v>
                </c:pt>
                <c:pt idx="129">
                  <c:v>448.20706300000001</c:v>
                </c:pt>
                <c:pt idx="130">
                  <c:v>434.19141380000002</c:v>
                </c:pt>
                <c:pt idx="131">
                  <c:v>728.52004699999998</c:v>
                </c:pt>
                <c:pt idx="132">
                  <c:v>425.33898200000004</c:v>
                </c:pt>
                <c:pt idx="133">
                  <c:v>911.68235260000006</c:v>
                </c:pt>
                <c:pt idx="134">
                  <c:v>873.59393660000001</c:v>
                </c:pt>
                <c:pt idx="135">
                  <c:v>590.51185180000004</c:v>
                </c:pt>
                <c:pt idx="136">
                  <c:v>978.67693320000001</c:v>
                </c:pt>
                <c:pt idx="137">
                  <c:v>724.56975780000005</c:v>
                </c:pt>
                <c:pt idx="138">
                  <c:v>334.27163460000003</c:v>
                </c:pt>
                <c:pt idx="139">
                  <c:v>397.27130020000004</c:v>
                </c:pt>
                <c:pt idx="140">
                  <c:v>435.35971620000004</c:v>
                </c:pt>
                <c:pt idx="141">
                  <c:v>474.42812660000004</c:v>
                </c:pt>
                <c:pt idx="142">
                  <c:v>538.28087840000001</c:v>
                </c:pt>
                <c:pt idx="143">
                  <c:v>522.28596340000001</c:v>
                </c:pt>
                <c:pt idx="144">
                  <c:v>366.33423140000002</c:v>
                </c:pt>
                <c:pt idx="145">
                  <c:v>644.49891860000002</c:v>
                </c:pt>
                <c:pt idx="146">
                  <c:v>604.52750100000003</c:v>
                </c:pt>
                <c:pt idx="147">
                  <c:v>457.23254780000002</c:v>
                </c:pt>
                <c:pt idx="148">
                  <c:v>504.43869080000002</c:v>
                </c:pt>
                <c:pt idx="149">
                  <c:v>736.56975780000005</c:v>
                </c:pt>
                <c:pt idx="150">
                  <c:v>445.2689312</c:v>
                </c:pt>
                <c:pt idx="151">
                  <c:v>426.23796720000001</c:v>
                </c:pt>
                <c:pt idx="152">
                  <c:v>832.66365300000007</c:v>
                </c:pt>
                <c:pt idx="153">
                  <c:v>994.71647400000006</c:v>
                </c:pt>
                <c:pt idx="154">
                  <c:v>734.59049200000004</c:v>
                </c:pt>
                <c:pt idx="155">
                  <c:v>706.63196040000003</c:v>
                </c:pt>
                <c:pt idx="156">
                  <c:v>476.44377580000003</c:v>
                </c:pt>
                <c:pt idx="157">
                  <c:v>334.23525120000005</c:v>
                </c:pt>
                <c:pt idx="158">
                  <c:v>350.26654960000002</c:v>
                </c:pt>
                <c:pt idx="159">
                  <c:v>476.23836140000003</c:v>
                </c:pt>
                <c:pt idx="160">
                  <c:v>425.33898200000004</c:v>
                </c:pt>
                <c:pt idx="161">
                  <c:v>727.52479760000006</c:v>
                </c:pt>
                <c:pt idx="162">
                  <c:v>808.58264380000003</c:v>
                </c:pt>
                <c:pt idx="163">
                  <c:v>339.28694940000003</c:v>
                </c:pt>
                <c:pt idx="164">
                  <c:v>646.37727660000007</c:v>
                </c:pt>
                <c:pt idx="165">
                  <c:v>642.61591699999997</c:v>
                </c:pt>
                <c:pt idx="166">
                  <c:v>616.35847000000001</c:v>
                </c:pt>
                <c:pt idx="167">
                  <c:v>420.21214800000001</c:v>
                </c:pt>
                <c:pt idx="168">
                  <c:v>916.66128400000002</c:v>
                </c:pt>
                <c:pt idx="169">
                  <c:v>757.49897840000006</c:v>
                </c:pt>
                <c:pt idx="170">
                  <c:v>853.57895619999999</c:v>
                </c:pt>
                <c:pt idx="171">
                  <c:v>476.27474480000001</c:v>
                </c:pt>
                <c:pt idx="172">
                  <c:v>784.58264380000003</c:v>
                </c:pt>
                <c:pt idx="173">
                  <c:v>868.67653900000005</c:v>
                </c:pt>
                <c:pt idx="174">
                  <c:v>643.28536880000001</c:v>
                </c:pt>
                <c:pt idx="175">
                  <c:v>429.26113020000003</c:v>
                </c:pt>
                <c:pt idx="176">
                  <c:v>413.26621520000003</c:v>
                </c:pt>
                <c:pt idx="177">
                  <c:v>660.44456420000006</c:v>
                </c:pt>
                <c:pt idx="178">
                  <c:v>405.2528878</c:v>
                </c:pt>
                <c:pt idx="179">
                  <c:v>613.43157120000001</c:v>
                </c:pt>
                <c:pt idx="180">
                  <c:v>1060.6753997999999</c:v>
                </c:pt>
                <c:pt idx="181">
                  <c:v>434.36044480000004</c:v>
                </c:pt>
                <c:pt idx="182">
                  <c:v>781.57998759999998</c:v>
                </c:pt>
                <c:pt idx="183">
                  <c:v>797.51739080000004</c:v>
                </c:pt>
                <c:pt idx="184">
                  <c:v>275.19813920000001</c:v>
                </c:pt>
                <c:pt idx="185">
                  <c:v>590.30643740000005</c:v>
                </c:pt>
                <c:pt idx="186">
                  <c:v>577.53922039999998</c:v>
                </c:pt>
                <c:pt idx="187">
                  <c:v>689.4363816</c:v>
                </c:pt>
                <c:pt idx="188">
                  <c:v>658.44180100000005</c:v>
                </c:pt>
                <c:pt idx="189">
                  <c:v>713.50914840000007</c:v>
                </c:pt>
                <c:pt idx="190">
                  <c:v>1061.7755790000001</c:v>
                </c:pt>
                <c:pt idx="191">
                  <c:v>866.55173960000002</c:v>
                </c:pt>
                <c:pt idx="192">
                  <c:v>782.56699460000004</c:v>
                </c:pt>
                <c:pt idx="193">
                  <c:v>980.80173260000004</c:v>
                </c:pt>
                <c:pt idx="194">
                  <c:v>857.62417200000004</c:v>
                </c:pt>
                <c:pt idx="195">
                  <c:v>766.58032200000002</c:v>
                </c:pt>
                <c:pt idx="196">
                  <c:v>472.30332720000001</c:v>
                </c:pt>
                <c:pt idx="197">
                  <c:v>971.66410700000006</c:v>
                </c:pt>
                <c:pt idx="198">
                  <c:v>399.28694940000003</c:v>
                </c:pt>
                <c:pt idx="199">
                  <c:v>930.65580480000006</c:v>
                </c:pt>
                <c:pt idx="200">
                  <c:v>294.2403362</c:v>
                </c:pt>
                <c:pt idx="201">
                  <c:v>532.30095819999997</c:v>
                </c:pt>
                <c:pt idx="202">
                  <c:v>672.45745020000004</c:v>
                </c:pt>
                <c:pt idx="203">
                  <c:v>697.52546640000003</c:v>
                </c:pt>
                <c:pt idx="204">
                  <c:v>624.47270520000006</c:v>
                </c:pt>
                <c:pt idx="205">
                  <c:v>728.59281380000004</c:v>
                </c:pt>
                <c:pt idx="206">
                  <c:v>576.49620260000006</c:v>
                </c:pt>
                <c:pt idx="207">
                  <c:v>728.52004699999998</c:v>
                </c:pt>
                <c:pt idx="208">
                  <c:v>725.50914840000007</c:v>
                </c:pt>
                <c:pt idx="209">
                  <c:v>441.23763280000003</c:v>
                </c:pt>
                <c:pt idx="210">
                  <c:v>439.31824779999999</c:v>
                </c:pt>
                <c:pt idx="211">
                  <c:v>399.28694940000003</c:v>
                </c:pt>
                <c:pt idx="212">
                  <c:v>476.40739240000005</c:v>
                </c:pt>
                <c:pt idx="213">
                  <c:v>623.39901399999997</c:v>
                </c:pt>
                <c:pt idx="214">
                  <c:v>489.342761</c:v>
                </c:pt>
                <c:pt idx="215">
                  <c:v>640.60026779999998</c:v>
                </c:pt>
                <c:pt idx="216">
                  <c:v>378.33423140000002</c:v>
                </c:pt>
                <c:pt idx="217">
                  <c:v>616.39485339999999</c:v>
                </c:pt>
                <c:pt idx="218">
                  <c:v>603.49586820000002</c:v>
                </c:pt>
                <c:pt idx="219">
                  <c:v>618.33773580000002</c:v>
                </c:pt>
                <c:pt idx="220">
                  <c:v>780.55134540000006</c:v>
                </c:pt>
                <c:pt idx="221">
                  <c:v>963.53260139999998</c:v>
                </c:pt>
                <c:pt idx="222">
                  <c:v>294.27671960000004</c:v>
                </c:pt>
                <c:pt idx="223">
                  <c:v>423.3233328</c:v>
                </c:pt>
                <c:pt idx="224">
                  <c:v>431.27677940000001</c:v>
                </c:pt>
                <c:pt idx="225">
                  <c:v>642.48326940000004</c:v>
                </c:pt>
                <c:pt idx="226">
                  <c:v>590.54823520000002</c:v>
                </c:pt>
                <c:pt idx="227">
                  <c:v>750.58540700000003</c:v>
                </c:pt>
                <c:pt idx="228">
                  <c:v>448.33971060000005</c:v>
                </c:pt>
                <c:pt idx="229">
                  <c:v>931.66266700000006</c:v>
                </c:pt>
                <c:pt idx="230">
                  <c:v>484.32445560000002</c:v>
                </c:pt>
                <c:pt idx="231">
                  <c:v>1012.6976674</c:v>
                </c:pt>
                <c:pt idx="232">
                  <c:v>671.50981720000004</c:v>
                </c:pt>
                <c:pt idx="233">
                  <c:v>504.30604320000003</c:v>
                </c:pt>
                <c:pt idx="234">
                  <c:v>1038.8072118</c:v>
                </c:pt>
                <c:pt idx="235">
                  <c:v>784.58264380000003</c:v>
                </c:pt>
                <c:pt idx="236">
                  <c:v>532.26457479999999</c:v>
                </c:pt>
                <c:pt idx="237">
                  <c:v>846.53713900000002</c:v>
                </c:pt>
                <c:pt idx="238">
                  <c:v>780.62411220000001</c:v>
                </c:pt>
                <c:pt idx="239">
                  <c:v>632.5587994</c:v>
                </c:pt>
                <c:pt idx="240">
                  <c:v>518.32169239999996</c:v>
                </c:pt>
                <c:pt idx="241">
                  <c:v>455.31316280000004</c:v>
                </c:pt>
                <c:pt idx="242">
                  <c:v>320.25598540000004</c:v>
                </c:pt>
                <c:pt idx="243">
                  <c:v>441.33389700000004</c:v>
                </c:pt>
                <c:pt idx="244">
                  <c:v>628.44483880000007</c:v>
                </c:pt>
                <c:pt idx="245">
                  <c:v>766.58032200000002</c:v>
                </c:pt>
                <c:pt idx="246">
                  <c:v>427.24548100000004</c:v>
                </c:pt>
                <c:pt idx="247">
                  <c:v>340.2821988</c:v>
                </c:pt>
                <c:pt idx="248">
                  <c:v>484.32445560000002</c:v>
                </c:pt>
                <c:pt idx="249">
                  <c:v>538.28087840000001</c:v>
                </c:pt>
                <c:pt idx="250">
                  <c:v>431.27677940000001</c:v>
                </c:pt>
                <c:pt idx="251">
                  <c:v>431.27677940000001</c:v>
                </c:pt>
                <c:pt idx="252">
                  <c:v>448.27982980000002</c:v>
                </c:pt>
                <c:pt idx="253">
                  <c:v>728.52004699999998</c:v>
                </c:pt>
                <c:pt idx="254">
                  <c:v>867.63098880000007</c:v>
                </c:pt>
                <c:pt idx="255">
                  <c:v>619.52716659999999</c:v>
                </c:pt>
                <c:pt idx="256">
                  <c:v>643.52716659999999</c:v>
                </c:pt>
                <c:pt idx="257">
                  <c:v>437.30259860000001</c:v>
                </c:pt>
                <c:pt idx="258">
                  <c:v>675.66253019999999</c:v>
                </c:pt>
                <c:pt idx="259">
                  <c:v>640.46762020000006</c:v>
                </c:pt>
                <c:pt idx="260">
                  <c:v>382.29276300000004</c:v>
                </c:pt>
                <c:pt idx="261">
                  <c:v>616.46762020000006</c:v>
                </c:pt>
                <c:pt idx="262">
                  <c:v>672.53021699999999</c:v>
                </c:pt>
                <c:pt idx="263">
                  <c:v>754.60846300000003</c:v>
                </c:pt>
                <c:pt idx="264">
                  <c:v>661.58936920000008</c:v>
                </c:pt>
                <c:pt idx="265">
                  <c:v>604.52750100000003</c:v>
                </c:pt>
                <c:pt idx="266">
                  <c:v>825.5840412</c:v>
                </c:pt>
                <c:pt idx="267">
                  <c:v>797.53027680000002</c:v>
                </c:pt>
                <c:pt idx="268">
                  <c:v>828.54433280000001</c:v>
                </c:pt>
                <c:pt idx="269">
                  <c:v>518.35807579999994</c:v>
                </c:pt>
                <c:pt idx="270">
                  <c:v>376.26107039999999</c:v>
                </c:pt>
                <c:pt idx="271">
                  <c:v>808.43009760000007</c:v>
                </c:pt>
                <c:pt idx="272">
                  <c:v>415.28186440000002</c:v>
                </c:pt>
                <c:pt idx="273">
                  <c:v>352.31858220000004</c:v>
                </c:pt>
                <c:pt idx="274">
                  <c:v>445.2801642</c:v>
                </c:pt>
                <c:pt idx="275">
                  <c:v>564.29078820000007</c:v>
                </c:pt>
                <c:pt idx="276">
                  <c:v>534.2438406</c:v>
                </c:pt>
                <c:pt idx="277">
                  <c:v>646.36903419999999</c:v>
                </c:pt>
                <c:pt idx="278">
                  <c:v>700.48874860000001</c:v>
                </c:pt>
                <c:pt idx="279">
                  <c:v>576.49620260000006</c:v>
                </c:pt>
                <c:pt idx="280">
                  <c:v>778.53569620000007</c:v>
                </c:pt>
                <c:pt idx="281">
                  <c:v>808.58264380000003</c:v>
                </c:pt>
                <c:pt idx="282">
                  <c:v>810.50439779999999</c:v>
                </c:pt>
                <c:pt idx="283">
                  <c:v>306.27671960000004</c:v>
                </c:pt>
                <c:pt idx="284">
                  <c:v>455.31316280000004</c:v>
                </c:pt>
                <c:pt idx="285">
                  <c:v>457.32881200000003</c:v>
                </c:pt>
                <c:pt idx="286">
                  <c:v>584.4050234</c:v>
                </c:pt>
                <c:pt idx="287">
                  <c:v>392.31349720000003</c:v>
                </c:pt>
                <c:pt idx="288">
                  <c:v>606.54315020000001</c:v>
                </c:pt>
                <c:pt idx="289">
                  <c:v>530.49072339999998</c:v>
                </c:pt>
                <c:pt idx="290">
                  <c:v>390.23796720000001</c:v>
                </c:pt>
                <c:pt idx="291">
                  <c:v>571.39688799999999</c:v>
                </c:pt>
                <c:pt idx="292">
                  <c:v>717.46767999999997</c:v>
                </c:pt>
                <c:pt idx="293">
                  <c:v>683.46220080000001</c:v>
                </c:pt>
                <c:pt idx="294">
                  <c:v>827.70987200000002</c:v>
                </c:pt>
                <c:pt idx="295">
                  <c:v>423.3233328</c:v>
                </c:pt>
                <c:pt idx="296">
                  <c:v>595.28536880000001</c:v>
                </c:pt>
                <c:pt idx="297">
                  <c:v>925.62523499999998</c:v>
                </c:pt>
                <c:pt idx="298">
                  <c:v>751.52479760000006</c:v>
                </c:pt>
                <c:pt idx="299">
                  <c:v>737.50914840000007</c:v>
                </c:pt>
                <c:pt idx="300">
                  <c:v>632.5587994</c:v>
                </c:pt>
                <c:pt idx="301">
                  <c:v>602.41558759999998</c:v>
                </c:pt>
                <c:pt idx="302">
                  <c:v>900.55134540000006</c:v>
                </c:pt>
                <c:pt idx="303">
                  <c:v>471.30807780000004</c:v>
                </c:pt>
                <c:pt idx="304">
                  <c:v>453.2975136</c:v>
                </c:pt>
                <c:pt idx="305">
                  <c:v>785.45183500000007</c:v>
                </c:pt>
                <c:pt idx="306">
                  <c:v>482.25129459999999</c:v>
                </c:pt>
                <c:pt idx="307">
                  <c:v>863.67348860000004</c:v>
                </c:pt>
                <c:pt idx="308">
                  <c:v>310.27163460000003</c:v>
                </c:pt>
                <c:pt idx="309">
                  <c:v>538.28087840000001</c:v>
                </c:pt>
                <c:pt idx="310">
                  <c:v>350.302933</c:v>
                </c:pt>
                <c:pt idx="311">
                  <c:v>465.18599440000003</c:v>
                </c:pt>
                <c:pt idx="312">
                  <c:v>521.24859119999996</c:v>
                </c:pt>
                <c:pt idx="313">
                  <c:v>379.24548100000004</c:v>
                </c:pt>
                <c:pt idx="314">
                  <c:v>671.46220080000001</c:v>
                </c:pt>
                <c:pt idx="315">
                  <c:v>774.54192399999999</c:v>
                </c:pt>
                <c:pt idx="316">
                  <c:v>726.50439779999999</c:v>
                </c:pt>
                <c:pt idx="317">
                  <c:v>621.301018</c:v>
                </c:pt>
                <c:pt idx="318">
                  <c:v>660.44456420000006</c:v>
                </c:pt>
                <c:pt idx="319">
                  <c:v>666.49151180000001</c:v>
                </c:pt>
                <c:pt idx="320">
                  <c:v>461.34619300000003</c:v>
                </c:pt>
                <c:pt idx="321">
                  <c:v>610.42891500000007</c:v>
                </c:pt>
                <c:pt idx="322">
                  <c:v>487.32711180000001</c:v>
                </c:pt>
                <c:pt idx="323">
                  <c:v>380.2771138</c:v>
                </c:pt>
                <c:pt idx="324">
                  <c:v>362.26654960000002</c:v>
                </c:pt>
                <c:pt idx="325">
                  <c:v>766.53569620000007</c:v>
                </c:pt>
                <c:pt idx="326">
                  <c:v>505.33767600000004</c:v>
                </c:pt>
                <c:pt idx="327">
                  <c:v>324.28728380000001</c:v>
                </c:pt>
                <c:pt idx="328">
                  <c:v>538.28087840000001</c:v>
                </c:pt>
                <c:pt idx="329">
                  <c:v>725.5567648</c:v>
                </c:pt>
                <c:pt idx="330">
                  <c:v>909.54632019999997</c:v>
                </c:pt>
                <c:pt idx="331">
                  <c:v>794.56699460000004</c:v>
                </c:pt>
                <c:pt idx="332">
                  <c:v>810.59829300000001</c:v>
                </c:pt>
                <c:pt idx="333">
                  <c:v>795.63501080000003</c:v>
                </c:pt>
                <c:pt idx="334">
                  <c:v>312.14175020000005</c:v>
                </c:pt>
                <c:pt idx="335">
                  <c:v>826.62959139999998</c:v>
                </c:pt>
                <c:pt idx="336">
                  <c:v>1060.6753997999999</c:v>
                </c:pt>
                <c:pt idx="337">
                  <c:v>912.63822800000003</c:v>
                </c:pt>
                <c:pt idx="338">
                  <c:v>816.58772880000004</c:v>
                </c:pt>
                <c:pt idx="339">
                  <c:v>672.62648120000006</c:v>
                </c:pt>
                <c:pt idx="340">
                  <c:v>491.3859296</c:v>
                </c:pt>
                <c:pt idx="341">
                  <c:v>980.89799679999999</c:v>
                </c:pt>
                <c:pt idx="342">
                  <c:v>430.26926560000004</c:v>
                </c:pt>
                <c:pt idx="343">
                  <c:v>808.43009760000007</c:v>
                </c:pt>
                <c:pt idx="344">
                  <c:v>334.23525120000005</c:v>
                </c:pt>
                <c:pt idx="345">
                  <c:v>379.24548100000004</c:v>
                </c:pt>
                <c:pt idx="346">
                  <c:v>266.20903780000003</c:v>
                </c:pt>
                <c:pt idx="347">
                  <c:v>911.50130300000001</c:v>
                </c:pt>
                <c:pt idx="348">
                  <c:v>826.55682460000003</c:v>
                </c:pt>
                <c:pt idx="349">
                  <c:v>697.47784999999999</c:v>
                </c:pt>
                <c:pt idx="350">
                  <c:v>784.50987700000007</c:v>
                </c:pt>
                <c:pt idx="351">
                  <c:v>786.52552620000006</c:v>
                </c:pt>
                <c:pt idx="352">
                  <c:v>530.32169239999996</c:v>
                </c:pt>
                <c:pt idx="353">
                  <c:v>768.55134540000006</c:v>
                </c:pt>
                <c:pt idx="354">
                  <c:v>613.51660240000001</c:v>
                </c:pt>
                <c:pt idx="355">
                  <c:v>804.55134540000006</c:v>
                </c:pt>
                <c:pt idx="356">
                  <c:v>546.35299080000004</c:v>
                </c:pt>
                <c:pt idx="357">
                  <c:v>379.28186440000002</c:v>
                </c:pt>
                <c:pt idx="358">
                  <c:v>407.30058760000003</c:v>
                </c:pt>
                <c:pt idx="359">
                  <c:v>561.48530400000004</c:v>
                </c:pt>
                <c:pt idx="360">
                  <c:v>422.32406140000001</c:v>
                </c:pt>
                <c:pt idx="361">
                  <c:v>898.62257880000004</c:v>
                </c:pt>
                <c:pt idx="362">
                  <c:v>366.29784800000004</c:v>
                </c:pt>
                <c:pt idx="363">
                  <c:v>415.28186440000002</c:v>
                </c:pt>
                <c:pt idx="364">
                  <c:v>522.25909560000002</c:v>
                </c:pt>
                <c:pt idx="365">
                  <c:v>375.21418260000002</c:v>
                </c:pt>
                <c:pt idx="366">
                  <c:v>378.1652004</c:v>
                </c:pt>
                <c:pt idx="367">
                  <c:v>362.26654960000002</c:v>
                </c:pt>
                <c:pt idx="368">
                  <c:v>490.29039400000005</c:v>
                </c:pt>
                <c:pt idx="369">
                  <c:v>308.29236880000002</c:v>
                </c:pt>
                <c:pt idx="370">
                  <c:v>306.27671960000004</c:v>
                </c:pt>
                <c:pt idx="371">
                  <c:v>292.26107039999999</c:v>
                </c:pt>
                <c:pt idx="372">
                  <c:v>401.24271780000004</c:v>
                </c:pt>
                <c:pt idx="373">
                  <c:v>588.53258600000004</c:v>
                </c:pt>
                <c:pt idx="374">
                  <c:v>422.36044480000004</c:v>
                </c:pt>
                <c:pt idx="375">
                  <c:v>401.26621520000003</c:v>
                </c:pt>
                <c:pt idx="376">
                  <c:v>561.48530400000004</c:v>
                </c:pt>
                <c:pt idx="377">
                  <c:v>661.47784999999999</c:v>
                </c:pt>
                <c:pt idx="378">
                  <c:v>685.47784999999999</c:v>
                </c:pt>
                <c:pt idx="379">
                  <c:v>768.55134540000006</c:v>
                </c:pt>
                <c:pt idx="380">
                  <c:v>846.53713900000002</c:v>
                </c:pt>
                <c:pt idx="381">
                  <c:v>837.60919160000003</c:v>
                </c:pt>
                <c:pt idx="382">
                  <c:v>562.51693680000005</c:v>
                </c:pt>
                <c:pt idx="383">
                  <c:v>898.62257880000004</c:v>
                </c:pt>
                <c:pt idx="384">
                  <c:v>588.53258600000004</c:v>
                </c:pt>
                <c:pt idx="385">
                  <c:v>834.67930220000005</c:v>
                </c:pt>
                <c:pt idx="386">
                  <c:v>656.59518279999998</c:v>
                </c:pt>
                <c:pt idx="387">
                  <c:v>646.37727660000007</c:v>
                </c:pt>
                <c:pt idx="388">
                  <c:v>465.2223778</c:v>
                </c:pt>
                <c:pt idx="389">
                  <c:v>405.20124939999999</c:v>
                </c:pt>
                <c:pt idx="390">
                  <c:v>702.43163100000004</c:v>
                </c:pt>
                <c:pt idx="391">
                  <c:v>375.21418260000002</c:v>
                </c:pt>
                <c:pt idx="392">
                  <c:v>691.51191160000008</c:v>
                </c:pt>
                <c:pt idx="393">
                  <c:v>727.52479760000006</c:v>
                </c:pt>
                <c:pt idx="394">
                  <c:v>617.5115174</c:v>
                </c:pt>
                <c:pt idx="395">
                  <c:v>1048.7340508</c:v>
                </c:pt>
                <c:pt idx="396">
                  <c:v>801.56157519999999</c:v>
                </c:pt>
                <c:pt idx="397">
                  <c:v>812.54117540000004</c:v>
                </c:pt>
                <c:pt idx="398">
                  <c:v>779.55609600000003</c:v>
                </c:pt>
                <c:pt idx="399">
                  <c:v>453.2975136</c:v>
                </c:pt>
                <c:pt idx="400">
                  <c:v>560.36864000000003</c:v>
                </c:pt>
                <c:pt idx="401">
                  <c:v>447.28458040000004</c:v>
                </c:pt>
                <c:pt idx="402">
                  <c:v>672.62648120000006</c:v>
                </c:pt>
                <c:pt idx="403">
                  <c:v>597.41253719999997</c:v>
                </c:pt>
                <c:pt idx="404">
                  <c:v>420.17576460000004</c:v>
                </c:pt>
                <c:pt idx="405">
                  <c:v>423.30807780000004</c:v>
                </c:pt>
                <c:pt idx="406">
                  <c:v>343.22435260000003</c:v>
                </c:pt>
                <c:pt idx="407">
                  <c:v>773.53027680000002</c:v>
                </c:pt>
                <c:pt idx="408">
                  <c:v>548.29587320000007</c:v>
                </c:pt>
                <c:pt idx="409">
                  <c:v>658.47818440000003</c:v>
                </c:pt>
                <c:pt idx="410">
                  <c:v>457.32551360000002</c:v>
                </c:pt>
                <c:pt idx="411">
                  <c:v>307.21043520000001</c:v>
                </c:pt>
                <c:pt idx="412">
                  <c:v>348.28728380000001</c:v>
                </c:pt>
                <c:pt idx="413">
                  <c:v>415.28186440000002</c:v>
                </c:pt>
                <c:pt idx="414">
                  <c:v>472.30332720000001</c:v>
                </c:pt>
                <c:pt idx="415">
                  <c:v>981.59681940000007</c:v>
                </c:pt>
                <c:pt idx="416">
                  <c:v>696.45745020000004</c:v>
                </c:pt>
                <c:pt idx="417">
                  <c:v>406.2577172</c:v>
                </c:pt>
                <c:pt idx="418">
                  <c:v>808.58264380000003</c:v>
                </c:pt>
                <c:pt idx="419">
                  <c:v>1092.6569873999999</c:v>
                </c:pt>
                <c:pt idx="420">
                  <c:v>423.3233328</c:v>
                </c:pt>
                <c:pt idx="421">
                  <c:v>447.2716944</c:v>
                </c:pt>
                <c:pt idx="422">
                  <c:v>840.71800740000003</c:v>
                </c:pt>
                <c:pt idx="423">
                  <c:v>439.31824779999999</c:v>
                </c:pt>
                <c:pt idx="424">
                  <c:v>534.48563839999997</c:v>
                </c:pt>
                <c:pt idx="425">
                  <c:v>586.51693680000005</c:v>
                </c:pt>
                <c:pt idx="426">
                  <c:v>748.56975780000005</c:v>
                </c:pt>
                <c:pt idx="427">
                  <c:v>668.59518279999998</c:v>
                </c:pt>
                <c:pt idx="428">
                  <c:v>409.344067</c:v>
                </c:pt>
                <c:pt idx="429">
                  <c:v>326.26654960000002</c:v>
                </c:pt>
                <c:pt idx="430">
                  <c:v>265.2137884</c:v>
                </c:pt>
                <c:pt idx="431">
                  <c:v>544.50637260000008</c:v>
                </c:pt>
                <c:pt idx="432">
                  <c:v>432.28491480000002</c:v>
                </c:pt>
                <c:pt idx="433">
                  <c:v>490.25401060000002</c:v>
                </c:pt>
                <c:pt idx="434">
                  <c:v>742.53569620000007</c:v>
                </c:pt>
                <c:pt idx="435">
                  <c:v>731.4655712</c:v>
                </c:pt>
                <c:pt idx="436">
                  <c:v>810.59829300000001</c:v>
                </c:pt>
                <c:pt idx="437">
                  <c:v>590.51185180000004</c:v>
                </c:pt>
                <c:pt idx="438">
                  <c:v>841.64049</c:v>
                </c:pt>
                <c:pt idx="439">
                  <c:v>688.62139620000005</c:v>
                </c:pt>
                <c:pt idx="440">
                  <c:v>686.60574700000006</c:v>
                </c:pt>
                <c:pt idx="441">
                  <c:v>471.30807780000004</c:v>
                </c:pt>
                <c:pt idx="442">
                  <c:v>870.61942140000008</c:v>
                </c:pt>
                <c:pt idx="443">
                  <c:v>439.31824779999999</c:v>
                </c:pt>
                <c:pt idx="444">
                  <c:v>441.33389700000004</c:v>
                </c:pt>
                <c:pt idx="445">
                  <c:v>416.2536164</c:v>
                </c:pt>
                <c:pt idx="446">
                  <c:v>472.30332720000001</c:v>
                </c:pt>
                <c:pt idx="447">
                  <c:v>690.63704540000003</c:v>
                </c:pt>
                <c:pt idx="448">
                  <c:v>532.50637259999996</c:v>
                </c:pt>
                <c:pt idx="449">
                  <c:v>377.2298318</c:v>
                </c:pt>
                <c:pt idx="450">
                  <c:v>585.40027280000004</c:v>
                </c:pt>
                <c:pt idx="451">
                  <c:v>561.2717116</c:v>
                </c:pt>
                <c:pt idx="452">
                  <c:v>730.46292940000001</c:v>
                </c:pt>
                <c:pt idx="453">
                  <c:v>739.57241399999998</c:v>
                </c:pt>
                <c:pt idx="454">
                  <c:v>880.5673888</c:v>
                </c:pt>
                <c:pt idx="455">
                  <c:v>751.57241399999998</c:v>
                </c:pt>
                <c:pt idx="456">
                  <c:v>602.51185180000004</c:v>
                </c:pt>
                <c:pt idx="457">
                  <c:v>320.25598540000004</c:v>
                </c:pt>
                <c:pt idx="458">
                  <c:v>884.60692960000006</c:v>
                </c:pt>
                <c:pt idx="459">
                  <c:v>912.62047000000007</c:v>
                </c:pt>
                <c:pt idx="460">
                  <c:v>497.3713434</c:v>
                </c:pt>
                <c:pt idx="461">
                  <c:v>578.51185180000004</c:v>
                </c:pt>
                <c:pt idx="462">
                  <c:v>306.20395280000002</c:v>
                </c:pt>
                <c:pt idx="463">
                  <c:v>336.25090040000003</c:v>
                </c:pt>
                <c:pt idx="464">
                  <c:v>404.2536164</c:v>
                </c:pt>
                <c:pt idx="465">
                  <c:v>504.2696598</c:v>
                </c:pt>
                <c:pt idx="466">
                  <c:v>367.24548100000004</c:v>
                </c:pt>
                <c:pt idx="467">
                  <c:v>577.31118800000002</c:v>
                </c:pt>
                <c:pt idx="468">
                  <c:v>559.33700720000002</c:v>
                </c:pt>
                <c:pt idx="469">
                  <c:v>553.23842120000006</c:v>
                </c:pt>
                <c:pt idx="470">
                  <c:v>699.49349919999997</c:v>
                </c:pt>
                <c:pt idx="471">
                  <c:v>770.56699460000004</c:v>
                </c:pt>
                <c:pt idx="472">
                  <c:v>861.65783940000006</c:v>
                </c:pt>
                <c:pt idx="473">
                  <c:v>421.29242859999999</c:v>
                </c:pt>
                <c:pt idx="474">
                  <c:v>413.26621520000003</c:v>
                </c:pt>
                <c:pt idx="475">
                  <c:v>439.31824779999999</c:v>
                </c:pt>
                <c:pt idx="476">
                  <c:v>746.44832880000001</c:v>
                </c:pt>
                <c:pt idx="477">
                  <c:v>560.50128760000007</c:v>
                </c:pt>
                <c:pt idx="478">
                  <c:v>840.58772880000004</c:v>
                </c:pt>
                <c:pt idx="479">
                  <c:v>616.56388440000001</c:v>
                </c:pt>
                <c:pt idx="480">
                  <c:v>407.32841780000001</c:v>
                </c:pt>
                <c:pt idx="481">
                  <c:v>366.26146460000001</c:v>
                </c:pt>
                <c:pt idx="482">
                  <c:v>488.44377580000003</c:v>
                </c:pt>
                <c:pt idx="483">
                  <c:v>473.32372700000002</c:v>
                </c:pt>
                <c:pt idx="484">
                  <c:v>520.43360580000001</c:v>
                </c:pt>
                <c:pt idx="485">
                  <c:v>429.26113020000003</c:v>
                </c:pt>
                <c:pt idx="486">
                  <c:v>615.39960400000007</c:v>
                </c:pt>
                <c:pt idx="487">
                  <c:v>724.48874860000001</c:v>
                </c:pt>
                <c:pt idx="488">
                  <c:v>520.26457479999999</c:v>
                </c:pt>
                <c:pt idx="489">
                  <c:v>672.42106680000006</c:v>
                </c:pt>
                <c:pt idx="490">
                  <c:v>742.53569620000007</c:v>
                </c:pt>
                <c:pt idx="491">
                  <c:v>782.56699460000004</c:v>
                </c:pt>
                <c:pt idx="492">
                  <c:v>447.2716944</c:v>
                </c:pt>
                <c:pt idx="493">
                  <c:v>413.26621520000003</c:v>
                </c:pt>
                <c:pt idx="494">
                  <c:v>425.33898200000004</c:v>
                </c:pt>
                <c:pt idx="495">
                  <c:v>427.24548100000004</c:v>
                </c:pt>
                <c:pt idx="496">
                  <c:v>726.54078119999997</c:v>
                </c:pt>
                <c:pt idx="497">
                  <c:v>430.30564900000002</c:v>
                </c:pt>
                <c:pt idx="498">
                  <c:v>910.62257880000004</c:v>
                </c:pt>
                <c:pt idx="499">
                  <c:v>574.38428920000001</c:v>
                </c:pt>
                <c:pt idx="500">
                  <c:v>602.41558759999998</c:v>
                </c:pt>
                <c:pt idx="501">
                  <c:v>364.2821988</c:v>
                </c:pt>
                <c:pt idx="502">
                  <c:v>396.25427080000003</c:v>
                </c:pt>
                <c:pt idx="503">
                  <c:v>797.53027680000002</c:v>
                </c:pt>
                <c:pt idx="504">
                  <c:v>489.24100320000002</c:v>
                </c:pt>
                <c:pt idx="505">
                  <c:v>392.14446620000001</c:v>
                </c:pt>
                <c:pt idx="506">
                  <c:v>406.19649880000003</c:v>
                </c:pt>
                <c:pt idx="507">
                  <c:v>546.31660740000007</c:v>
                </c:pt>
                <c:pt idx="508">
                  <c:v>413.26621520000003</c:v>
                </c:pt>
                <c:pt idx="509">
                  <c:v>263.23452259999999</c:v>
                </c:pt>
                <c:pt idx="510">
                  <c:v>507.26932540000001</c:v>
                </c:pt>
                <c:pt idx="511">
                  <c:v>743.55609600000003</c:v>
                </c:pt>
                <c:pt idx="512">
                  <c:v>1124.2559878</c:v>
                </c:pt>
                <c:pt idx="513">
                  <c:v>1056.3653764000001</c:v>
                </c:pt>
                <c:pt idx="514">
                  <c:v>797.53027680000002</c:v>
                </c:pt>
                <c:pt idx="515">
                  <c:v>963.71365100000003</c:v>
                </c:pt>
                <c:pt idx="516">
                  <c:v>885.54632019999997</c:v>
                </c:pt>
                <c:pt idx="517">
                  <c:v>808.58264380000003</c:v>
                </c:pt>
                <c:pt idx="518">
                  <c:v>530.35807579999994</c:v>
                </c:pt>
                <c:pt idx="519">
                  <c:v>528.34242659999995</c:v>
                </c:pt>
                <c:pt idx="520">
                  <c:v>959.57021180000004</c:v>
                </c:pt>
                <c:pt idx="521">
                  <c:v>442.95160340000001</c:v>
                </c:pt>
                <c:pt idx="522">
                  <c:v>359.21926760000002</c:v>
                </c:pt>
                <c:pt idx="523">
                  <c:v>293.07605580000001</c:v>
                </c:pt>
                <c:pt idx="524">
                  <c:v>644.42615180000007</c:v>
                </c:pt>
                <c:pt idx="525">
                  <c:v>434.2277972</c:v>
                </c:pt>
                <c:pt idx="526">
                  <c:v>518.32169239999996</c:v>
                </c:pt>
                <c:pt idx="527">
                  <c:v>488.27474480000001</c:v>
                </c:pt>
                <c:pt idx="528">
                  <c:v>519.26932539999996</c:v>
                </c:pt>
                <c:pt idx="529">
                  <c:v>673.58936920000008</c:v>
                </c:pt>
                <c:pt idx="530">
                  <c:v>660.59009779999997</c:v>
                </c:pt>
                <c:pt idx="531">
                  <c:v>505.29579900000004</c:v>
                </c:pt>
                <c:pt idx="532">
                  <c:v>411.25056600000005</c:v>
                </c:pt>
                <c:pt idx="533">
                  <c:v>425.33898200000004</c:v>
                </c:pt>
                <c:pt idx="534">
                  <c:v>561.48530400000004</c:v>
                </c:pt>
                <c:pt idx="535">
                  <c:v>666.49151180000001</c:v>
                </c:pt>
                <c:pt idx="536">
                  <c:v>610.42891500000007</c:v>
                </c:pt>
                <c:pt idx="537">
                  <c:v>571.39688799999999</c:v>
                </c:pt>
                <c:pt idx="538">
                  <c:v>512.35575400000005</c:v>
                </c:pt>
                <c:pt idx="539">
                  <c:v>522.28596340000001</c:v>
                </c:pt>
                <c:pt idx="540">
                  <c:v>409.344067</c:v>
                </c:pt>
                <c:pt idx="541">
                  <c:v>588.36355500000002</c:v>
                </c:pt>
                <c:pt idx="542">
                  <c:v>478.21762720000004</c:v>
                </c:pt>
                <c:pt idx="543">
                  <c:v>689.4363816</c:v>
                </c:pt>
                <c:pt idx="544">
                  <c:v>743.50682660000007</c:v>
                </c:pt>
                <c:pt idx="545">
                  <c:v>756.55134540000006</c:v>
                </c:pt>
                <c:pt idx="546">
                  <c:v>797.53027680000002</c:v>
                </c:pt>
                <c:pt idx="547">
                  <c:v>840.64524059999997</c:v>
                </c:pt>
                <c:pt idx="548">
                  <c:v>660.59009779999997</c:v>
                </c:pt>
                <c:pt idx="549">
                  <c:v>455.31316280000004</c:v>
                </c:pt>
                <c:pt idx="550">
                  <c:v>783.58739439999999</c:v>
                </c:pt>
                <c:pt idx="551">
                  <c:v>425.33898200000004</c:v>
                </c:pt>
                <c:pt idx="552">
                  <c:v>722.55410860000006</c:v>
                </c:pt>
                <c:pt idx="553">
                  <c:v>574.39954420000004</c:v>
                </c:pt>
                <c:pt idx="554">
                  <c:v>523.42337599999996</c:v>
                </c:pt>
                <c:pt idx="555">
                  <c:v>424.31858220000004</c:v>
                </c:pt>
                <c:pt idx="556">
                  <c:v>484.32445560000002</c:v>
                </c:pt>
                <c:pt idx="557">
                  <c:v>546.52202180000006</c:v>
                </c:pt>
                <c:pt idx="558">
                  <c:v>522.28596340000001</c:v>
                </c:pt>
                <c:pt idx="559">
                  <c:v>364.31858220000004</c:v>
                </c:pt>
                <c:pt idx="560">
                  <c:v>768.55134540000006</c:v>
                </c:pt>
                <c:pt idx="561">
                  <c:v>749.5567648</c:v>
                </c:pt>
                <c:pt idx="562">
                  <c:v>753.58806320000008</c:v>
                </c:pt>
                <c:pt idx="563">
                  <c:v>832.58264380000003</c:v>
                </c:pt>
                <c:pt idx="564">
                  <c:v>837.68195839999998</c:v>
                </c:pt>
                <c:pt idx="565">
                  <c:v>439.31824779999999</c:v>
                </c:pt>
                <c:pt idx="566">
                  <c:v>366.26146460000001</c:v>
                </c:pt>
                <c:pt idx="567">
                  <c:v>370.27163460000003</c:v>
                </c:pt>
                <c:pt idx="568">
                  <c:v>670.61083200000007</c:v>
                </c:pt>
                <c:pt idx="569">
                  <c:v>832.66365300000007</c:v>
                </c:pt>
                <c:pt idx="570">
                  <c:v>482.30056400000001</c:v>
                </c:pt>
                <c:pt idx="571">
                  <c:v>772.48173600000007</c:v>
                </c:pt>
                <c:pt idx="572">
                  <c:v>730.55095119999999</c:v>
                </c:pt>
                <c:pt idx="573">
                  <c:v>749.54790079999998</c:v>
                </c:pt>
                <c:pt idx="574">
                  <c:v>348.19675900000004</c:v>
                </c:pt>
                <c:pt idx="575">
                  <c:v>1101.6026928000001</c:v>
                </c:pt>
                <c:pt idx="576">
                  <c:v>405.31276860000003</c:v>
                </c:pt>
                <c:pt idx="577">
                  <c:v>756.55134540000006</c:v>
                </c:pt>
                <c:pt idx="578">
                  <c:v>828.53609040000003</c:v>
                </c:pt>
                <c:pt idx="579">
                  <c:v>715.48841419999997</c:v>
                </c:pt>
                <c:pt idx="580">
                  <c:v>810.59829300000001</c:v>
                </c:pt>
                <c:pt idx="581">
                  <c:v>691.52716659999999</c:v>
                </c:pt>
                <c:pt idx="582">
                  <c:v>1004.7653492000001</c:v>
                </c:pt>
                <c:pt idx="583">
                  <c:v>767.51971260000005</c:v>
                </c:pt>
                <c:pt idx="584">
                  <c:v>858.50439779999999</c:v>
                </c:pt>
                <c:pt idx="585">
                  <c:v>688.62139620000005</c:v>
                </c:pt>
                <c:pt idx="586">
                  <c:v>622.45705599999997</c:v>
                </c:pt>
                <c:pt idx="587">
                  <c:v>558.48563839999997</c:v>
                </c:pt>
                <c:pt idx="588">
                  <c:v>574.38428920000001</c:v>
                </c:pt>
                <c:pt idx="589">
                  <c:v>794.60337800000002</c:v>
                </c:pt>
                <c:pt idx="590">
                  <c:v>431.27677940000001</c:v>
                </c:pt>
                <c:pt idx="591">
                  <c:v>473.31146260000003</c:v>
                </c:pt>
                <c:pt idx="592">
                  <c:v>986.68201820000002</c:v>
                </c:pt>
                <c:pt idx="593">
                  <c:v>837.65783940000006</c:v>
                </c:pt>
                <c:pt idx="594">
                  <c:v>529.33767599999999</c:v>
                </c:pt>
                <c:pt idx="595">
                  <c:v>391.14921680000003</c:v>
                </c:pt>
                <c:pt idx="596">
                  <c:v>672.45745020000004</c:v>
                </c:pt>
                <c:pt idx="597">
                  <c:v>770.49422779999998</c:v>
                </c:pt>
                <c:pt idx="598">
                  <c:v>377.2298318</c:v>
                </c:pt>
                <c:pt idx="599">
                  <c:v>808.54626040000005</c:v>
                </c:pt>
                <c:pt idx="600">
                  <c:v>429.23763280000003</c:v>
                </c:pt>
                <c:pt idx="601">
                  <c:v>623.31666719999998</c:v>
                </c:pt>
                <c:pt idx="602">
                  <c:v>952.77043420000007</c:v>
                </c:pt>
                <c:pt idx="603">
                  <c:v>506.45434</c:v>
                </c:pt>
                <c:pt idx="604">
                  <c:v>826.40514580000001</c:v>
                </c:pt>
                <c:pt idx="605">
                  <c:v>589.52783540000007</c:v>
                </c:pt>
                <c:pt idx="606">
                  <c:v>666.48326940000004</c:v>
                </c:pt>
                <c:pt idx="607">
                  <c:v>444.24853140000005</c:v>
                </c:pt>
                <c:pt idx="608">
                  <c:v>832.66365300000007</c:v>
                </c:pt>
                <c:pt idx="609">
                  <c:v>912.62047000000007</c:v>
                </c:pt>
                <c:pt idx="610">
                  <c:v>451.39101460000001</c:v>
                </c:pt>
                <c:pt idx="611">
                  <c:v>420.24853140000005</c:v>
                </c:pt>
                <c:pt idx="612">
                  <c:v>449.37536540000002</c:v>
                </c:pt>
                <c:pt idx="613">
                  <c:v>402.27435060000005</c:v>
                </c:pt>
                <c:pt idx="614">
                  <c:v>375.21418260000002</c:v>
                </c:pt>
                <c:pt idx="615">
                  <c:v>540.32954059999997</c:v>
                </c:pt>
                <c:pt idx="616">
                  <c:v>462.25909560000002</c:v>
                </c:pt>
                <c:pt idx="617">
                  <c:v>479.23802700000005</c:v>
                </c:pt>
                <c:pt idx="618">
                  <c:v>727.65548439999998</c:v>
                </c:pt>
                <c:pt idx="619">
                  <c:v>736.48874860000001</c:v>
                </c:pt>
                <c:pt idx="620">
                  <c:v>771.51462760000004</c:v>
                </c:pt>
                <c:pt idx="621">
                  <c:v>532.33734159999995</c:v>
                </c:pt>
                <c:pt idx="622">
                  <c:v>535.30062380000004</c:v>
                </c:pt>
                <c:pt idx="623">
                  <c:v>814.55682460000003</c:v>
                </c:pt>
                <c:pt idx="624">
                  <c:v>808.58264380000003</c:v>
                </c:pt>
                <c:pt idx="625">
                  <c:v>836.6139422</c:v>
                </c:pt>
                <c:pt idx="626">
                  <c:v>810.52552620000006</c:v>
                </c:pt>
                <c:pt idx="627">
                  <c:v>425.33898200000004</c:v>
                </c:pt>
                <c:pt idx="628">
                  <c:v>868.67653900000005</c:v>
                </c:pt>
                <c:pt idx="629">
                  <c:v>546.48563839999997</c:v>
                </c:pt>
                <c:pt idx="630">
                  <c:v>798.54078119999997</c:v>
                </c:pt>
                <c:pt idx="631">
                  <c:v>572.50128760000007</c:v>
                </c:pt>
                <c:pt idx="632">
                  <c:v>488.2982422</c:v>
                </c:pt>
                <c:pt idx="633">
                  <c:v>880.7211648</c:v>
                </c:pt>
                <c:pt idx="634">
                  <c:v>222.1100576</c:v>
                </c:pt>
                <c:pt idx="635">
                  <c:v>522.28596340000001</c:v>
                </c:pt>
                <c:pt idx="636">
                  <c:v>926.64563480000004</c:v>
                </c:pt>
                <c:pt idx="637">
                  <c:v>728.52004699999998</c:v>
                </c:pt>
                <c:pt idx="638">
                  <c:v>873.75173460000008</c:v>
                </c:pt>
                <c:pt idx="639">
                  <c:v>291.22943760000004</c:v>
                </c:pt>
                <c:pt idx="640">
                  <c:v>784.65541059999998</c:v>
                </c:pt>
                <c:pt idx="641">
                  <c:v>797.53027680000002</c:v>
                </c:pt>
                <c:pt idx="642">
                  <c:v>574.38428920000001</c:v>
                </c:pt>
                <c:pt idx="643">
                  <c:v>544.33734160000006</c:v>
                </c:pt>
                <c:pt idx="644">
                  <c:v>441.33389700000004</c:v>
                </c:pt>
                <c:pt idx="645">
                  <c:v>566.39445920000003</c:v>
                </c:pt>
                <c:pt idx="646">
                  <c:v>574.51693680000005</c:v>
                </c:pt>
                <c:pt idx="647">
                  <c:v>449.3713434</c:v>
                </c:pt>
                <c:pt idx="648">
                  <c:v>434.36044480000004</c:v>
                </c:pt>
                <c:pt idx="649">
                  <c:v>599.42818640000007</c:v>
                </c:pt>
                <c:pt idx="650">
                  <c:v>392.2771138</c:v>
                </c:pt>
                <c:pt idx="651">
                  <c:v>706.63196040000003</c:v>
                </c:pt>
                <c:pt idx="652">
                  <c:v>656.63156620000007</c:v>
                </c:pt>
                <c:pt idx="653">
                  <c:v>346.2464842</c:v>
                </c:pt>
                <c:pt idx="654">
                  <c:v>402.23796720000001</c:v>
                </c:pt>
                <c:pt idx="655">
                  <c:v>431.27677940000001</c:v>
                </c:pt>
                <c:pt idx="656">
                  <c:v>503.27441040000002</c:v>
                </c:pt>
                <c:pt idx="657">
                  <c:v>756.55134540000006</c:v>
                </c:pt>
                <c:pt idx="658">
                  <c:v>686.47309940000002</c:v>
                </c:pt>
                <c:pt idx="659">
                  <c:v>561.48530400000004</c:v>
                </c:pt>
                <c:pt idx="660">
                  <c:v>779.5643384</c:v>
                </c:pt>
                <c:pt idx="661">
                  <c:v>766.53569620000007</c:v>
                </c:pt>
                <c:pt idx="662">
                  <c:v>667.52716659999999</c:v>
                </c:pt>
                <c:pt idx="663">
                  <c:v>502.29039400000005</c:v>
                </c:pt>
                <c:pt idx="664">
                  <c:v>533.28497459999994</c:v>
                </c:pt>
                <c:pt idx="665">
                  <c:v>754.53569620000007</c:v>
                </c:pt>
                <c:pt idx="666">
                  <c:v>896.70783740000002</c:v>
                </c:pt>
                <c:pt idx="667">
                  <c:v>425.33898200000004</c:v>
                </c:pt>
                <c:pt idx="668">
                  <c:v>413.26621520000003</c:v>
                </c:pt>
                <c:pt idx="669">
                  <c:v>421.344067</c:v>
                </c:pt>
                <c:pt idx="670">
                  <c:v>674.64213040000004</c:v>
                </c:pt>
                <c:pt idx="671">
                  <c:v>823.6663092</c:v>
                </c:pt>
                <c:pt idx="672">
                  <c:v>350.302933</c:v>
                </c:pt>
                <c:pt idx="673">
                  <c:v>535.43327139999997</c:v>
                </c:pt>
                <c:pt idx="674">
                  <c:v>726.50439779999999</c:v>
                </c:pt>
                <c:pt idx="675">
                  <c:v>780.57381140000007</c:v>
                </c:pt>
                <c:pt idx="676">
                  <c:v>784.58264380000003</c:v>
                </c:pt>
                <c:pt idx="677">
                  <c:v>743.54321000000004</c:v>
                </c:pt>
                <c:pt idx="678">
                  <c:v>1030.7809984</c:v>
                </c:pt>
                <c:pt idx="679">
                  <c:v>765.54044680000004</c:v>
                </c:pt>
                <c:pt idx="680">
                  <c:v>602.51185180000004</c:v>
                </c:pt>
                <c:pt idx="681">
                  <c:v>425.33898200000004</c:v>
                </c:pt>
                <c:pt idx="682">
                  <c:v>267.19305420000001</c:v>
                </c:pt>
                <c:pt idx="683">
                  <c:v>532.46998919999999</c:v>
                </c:pt>
                <c:pt idx="684">
                  <c:v>748.56975780000005</c:v>
                </c:pt>
                <c:pt idx="685">
                  <c:v>623.39901399999997</c:v>
                </c:pt>
                <c:pt idx="686">
                  <c:v>514.32677739999997</c:v>
                </c:pt>
                <c:pt idx="687">
                  <c:v>346.2117538</c:v>
                </c:pt>
                <c:pt idx="688">
                  <c:v>388.22231800000003</c:v>
                </c:pt>
                <c:pt idx="689">
                  <c:v>447.21181360000003</c:v>
                </c:pt>
                <c:pt idx="690">
                  <c:v>609.26463460000002</c:v>
                </c:pt>
                <c:pt idx="691">
                  <c:v>448.24344640000004</c:v>
                </c:pt>
                <c:pt idx="692">
                  <c:v>476.27474480000001</c:v>
                </c:pt>
                <c:pt idx="693">
                  <c:v>415.22198360000004</c:v>
                </c:pt>
                <c:pt idx="694">
                  <c:v>546.28022399999998</c:v>
                </c:pt>
                <c:pt idx="695">
                  <c:v>751.57241399999998</c:v>
                </c:pt>
                <c:pt idx="696">
                  <c:v>321.24000180000002</c:v>
                </c:pt>
                <c:pt idx="697">
                  <c:v>425.33898200000004</c:v>
                </c:pt>
                <c:pt idx="698">
                  <c:v>485.22746280000001</c:v>
                </c:pt>
                <c:pt idx="699">
                  <c:v>768.58772880000004</c:v>
                </c:pt>
                <c:pt idx="700">
                  <c:v>816.52657480000005</c:v>
                </c:pt>
                <c:pt idx="701">
                  <c:v>750.58540700000003</c:v>
                </c:pt>
                <c:pt idx="702">
                  <c:v>450.39174320000001</c:v>
                </c:pt>
                <c:pt idx="703">
                  <c:v>512.35575400000005</c:v>
                </c:pt>
                <c:pt idx="704">
                  <c:v>466.3866582</c:v>
                </c:pt>
                <c:pt idx="705">
                  <c:v>478.1812438</c:v>
                </c:pt>
                <c:pt idx="706">
                  <c:v>392.18084960000004</c:v>
                </c:pt>
                <c:pt idx="707">
                  <c:v>520.43360580000001</c:v>
                </c:pt>
                <c:pt idx="708">
                  <c:v>845.5150218</c:v>
                </c:pt>
                <c:pt idx="709">
                  <c:v>447.248197</c:v>
                </c:pt>
                <c:pt idx="710">
                  <c:v>836.6139422</c:v>
                </c:pt>
                <c:pt idx="711">
                  <c:v>379.28186440000002</c:v>
                </c:pt>
                <c:pt idx="712">
                  <c:v>725.50914840000007</c:v>
                </c:pt>
                <c:pt idx="713">
                  <c:v>838.76223900000002</c:v>
                </c:pt>
                <c:pt idx="714">
                  <c:v>924.73913579999999</c:v>
                </c:pt>
                <c:pt idx="715">
                  <c:v>976.77043420000007</c:v>
                </c:pt>
                <c:pt idx="716">
                  <c:v>431.27677940000001</c:v>
                </c:pt>
                <c:pt idx="717">
                  <c:v>809.62654099999997</c:v>
                </c:pt>
                <c:pt idx="718">
                  <c:v>502.32677740000003</c:v>
                </c:pt>
                <c:pt idx="719">
                  <c:v>610.42891500000007</c:v>
                </c:pt>
                <c:pt idx="720">
                  <c:v>490.45942500000001</c:v>
                </c:pt>
                <c:pt idx="721">
                  <c:v>374.24305220000002</c:v>
                </c:pt>
                <c:pt idx="722">
                  <c:v>377.2298318</c:v>
                </c:pt>
              </c:numCache>
            </c:numRef>
          </c:xVal>
          <c:yVal>
            <c:numRef>
              <c:f>all_notmix_noTM!$V$2:$V$724</c:f>
              <c:numCache>
                <c:formatCode>0.00</c:formatCode>
                <c:ptCount val="723"/>
                <c:pt idx="0">
                  <c:v>267.60000000000002</c:v>
                </c:pt>
                <c:pt idx="1">
                  <c:v>281.3</c:v>
                </c:pt>
                <c:pt idx="2">
                  <c:v>282</c:v>
                </c:pt>
                <c:pt idx="3">
                  <c:v>272.8</c:v>
                </c:pt>
                <c:pt idx="4">
                  <c:v>275.26666666666665</c:v>
                </c:pt>
                <c:pt idx="5">
                  <c:v>289.83333333333331</c:v>
                </c:pt>
                <c:pt idx="6">
                  <c:v>275.26666666666665</c:v>
                </c:pt>
                <c:pt idx="7">
                  <c:v>288.73333333333335</c:v>
                </c:pt>
                <c:pt idx="8">
                  <c:v>279.63333333333333</c:v>
                </c:pt>
                <c:pt idx="9">
                  <c:v>282.10000000000002</c:v>
                </c:pt>
                <c:pt idx="10">
                  <c:v>282.53333333333336</c:v>
                </c:pt>
                <c:pt idx="12">
                  <c:v>194.4</c:v>
                </c:pt>
                <c:pt idx="13">
                  <c:v>286.86666666666662</c:v>
                </c:pt>
                <c:pt idx="14">
                  <c:v>199.76666666666665</c:v>
                </c:pt>
                <c:pt idx="15">
                  <c:v>202.86666666666667</c:v>
                </c:pt>
                <c:pt idx="17">
                  <c:v>288.2</c:v>
                </c:pt>
                <c:pt idx="18">
                  <c:v>284.83333333333331</c:v>
                </c:pt>
                <c:pt idx="19">
                  <c:v>286.46666666666664</c:v>
                </c:pt>
                <c:pt idx="20">
                  <c:v>293.43333333333334</c:v>
                </c:pt>
                <c:pt idx="21">
                  <c:v>296.2</c:v>
                </c:pt>
                <c:pt idx="22">
                  <c:v>267.86666666666673</c:v>
                </c:pt>
                <c:pt idx="24">
                  <c:v>275.53333333333336</c:v>
                </c:pt>
                <c:pt idx="25">
                  <c:v>288.7</c:v>
                </c:pt>
                <c:pt idx="26">
                  <c:v>290.7</c:v>
                </c:pt>
                <c:pt idx="27">
                  <c:v>296.7</c:v>
                </c:pt>
                <c:pt idx="28">
                  <c:v>242.53333333333333</c:v>
                </c:pt>
                <c:pt idx="29">
                  <c:v>198.46666666666667</c:v>
                </c:pt>
                <c:pt idx="30">
                  <c:v>222.80000000000004</c:v>
                </c:pt>
                <c:pt idx="31">
                  <c:v>289.93333333333334</c:v>
                </c:pt>
                <c:pt idx="33">
                  <c:v>281.56666666666666</c:v>
                </c:pt>
                <c:pt idx="34">
                  <c:v>287.66666666666669</c:v>
                </c:pt>
                <c:pt idx="35">
                  <c:v>291.03333333333336</c:v>
                </c:pt>
                <c:pt idx="36">
                  <c:v>294.2</c:v>
                </c:pt>
                <c:pt idx="37">
                  <c:v>294.76666666666665</c:v>
                </c:pt>
                <c:pt idx="38">
                  <c:v>188.6</c:v>
                </c:pt>
                <c:pt idx="39">
                  <c:v>199.5</c:v>
                </c:pt>
                <c:pt idx="40">
                  <c:v>190.03333333333333</c:v>
                </c:pt>
                <c:pt idx="42">
                  <c:v>287.70000000000005</c:v>
                </c:pt>
                <c:pt idx="44">
                  <c:v>174.26666666666665</c:v>
                </c:pt>
                <c:pt idx="45">
                  <c:v>227.56666666666669</c:v>
                </c:pt>
                <c:pt idx="46">
                  <c:v>206.46666666666667</c:v>
                </c:pt>
                <c:pt idx="48">
                  <c:v>245.86666666666667</c:v>
                </c:pt>
                <c:pt idx="49">
                  <c:v>256.3</c:v>
                </c:pt>
                <c:pt idx="50">
                  <c:v>276.33333333333331</c:v>
                </c:pt>
                <c:pt idx="51">
                  <c:v>279.66666666666669</c:v>
                </c:pt>
                <c:pt idx="52">
                  <c:v>282.9666666666667</c:v>
                </c:pt>
                <c:pt idx="53">
                  <c:v>286.59999999999997</c:v>
                </c:pt>
                <c:pt idx="55">
                  <c:v>280.00000000000006</c:v>
                </c:pt>
                <c:pt idx="57">
                  <c:v>288.43333333333334</c:v>
                </c:pt>
                <c:pt idx="59">
                  <c:v>237.23333333333335</c:v>
                </c:pt>
                <c:pt idx="60">
                  <c:v>208.43333333333331</c:v>
                </c:pt>
                <c:pt idx="61">
                  <c:v>325.73333333333335</c:v>
                </c:pt>
                <c:pt idx="64">
                  <c:v>200.23333333333335</c:v>
                </c:pt>
                <c:pt idx="65">
                  <c:v>203.26666666666665</c:v>
                </c:pt>
                <c:pt idx="66">
                  <c:v>278.8</c:v>
                </c:pt>
                <c:pt idx="67">
                  <c:v>219.76666666666665</c:v>
                </c:pt>
                <c:pt idx="68">
                  <c:v>198.36666666666667</c:v>
                </c:pt>
                <c:pt idx="69">
                  <c:v>322.7</c:v>
                </c:pt>
                <c:pt idx="71">
                  <c:v>229.69999999999996</c:v>
                </c:pt>
                <c:pt idx="72">
                  <c:v>289.3</c:v>
                </c:pt>
                <c:pt idx="73">
                  <c:v>319.40000000000003</c:v>
                </c:pt>
                <c:pt idx="74">
                  <c:v>271.9666666666667</c:v>
                </c:pt>
                <c:pt idx="75">
                  <c:v>286.9666666666667</c:v>
                </c:pt>
                <c:pt idx="77">
                  <c:v>209.26666666666665</c:v>
                </c:pt>
                <c:pt idx="78">
                  <c:v>222.93333333333331</c:v>
                </c:pt>
                <c:pt idx="80">
                  <c:v>243.33333333333334</c:v>
                </c:pt>
                <c:pt idx="81">
                  <c:v>256.33333333333331</c:v>
                </c:pt>
                <c:pt idx="82">
                  <c:v>262.9666666666667</c:v>
                </c:pt>
                <c:pt idx="83">
                  <c:v>276.33333333333331</c:v>
                </c:pt>
                <c:pt idx="84">
                  <c:v>195.5</c:v>
                </c:pt>
                <c:pt idx="86">
                  <c:v>208.13333333333333</c:v>
                </c:pt>
                <c:pt idx="87">
                  <c:v>213.73333333333335</c:v>
                </c:pt>
                <c:pt idx="88">
                  <c:v>215.03333333333333</c:v>
                </c:pt>
                <c:pt idx="89">
                  <c:v>302.5333333333333</c:v>
                </c:pt>
                <c:pt idx="90">
                  <c:v>269.03333333333336</c:v>
                </c:pt>
                <c:pt idx="91">
                  <c:v>366.3</c:v>
                </c:pt>
                <c:pt idx="92">
                  <c:v>241.1</c:v>
                </c:pt>
                <c:pt idx="93">
                  <c:v>280.56666666666666</c:v>
                </c:pt>
                <c:pt idx="94">
                  <c:v>267.3</c:v>
                </c:pt>
                <c:pt idx="95">
                  <c:v>217.63333333333333</c:v>
                </c:pt>
                <c:pt idx="96">
                  <c:v>269.93333333333334</c:v>
                </c:pt>
                <c:pt idx="99">
                  <c:v>298.10000000000002</c:v>
                </c:pt>
                <c:pt idx="101">
                  <c:v>281.63333333333338</c:v>
                </c:pt>
                <c:pt idx="102">
                  <c:v>199.5</c:v>
                </c:pt>
                <c:pt idx="103">
                  <c:v>262.70000000000005</c:v>
                </c:pt>
                <c:pt idx="104">
                  <c:v>198.6</c:v>
                </c:pt>
                <c:pt idx="108">
                  <c:v>290.36666666666662</c:v>
                </c:pt>
                <c:pt idx="109">
                  <c:v>199</c:v>
                </c:pt>
                <c:pt idx="110">
                  <c:v>283.83333333333331</c:v>
                </c:pt>
                <c:pt idx="112">
                  <c:v>290.43333333333334</c:v>
                </c:pt>
                <c:pt idx="113">
                  <c:v>286.43333333333334</c:v>
                </c:pt>
                <c:pt idx="114">
                  <c:v>281.33333333333331</c:v>
                </c:pt>
                <c:pt idx="116">
                  <c:v>303.23333333333335</c:v>
                </c:pt>
                <c:pt idx="118">
                  <c:v>292.40000000000003</c:v>
                </c:pt>
                <c:pt idx="119">
                  <c:v>245.6</c:v>
                </c:pt>
                <c:pt idx="120">
                  <c:v>317.33333333333331</c:v>
                </c:pt>
                <c:pt idx="121">
                  <c:v>197.1</c:v>
                </c:pt>
                <c:pt idx="124">
                  <c:v>279.06666666666666</c:v>
                </c:pt>
                <c:pt idx="125">
                  <c:v>198</c:v>
                </c:pt>
                <c:pt idx="126">
                  <c:v>206.19999999999996</c:v>
                </c:pt>
                <c:pt idx="128">
                  <c:v>250</c:v>
                </c:pt>
                <c:pt idx="129">
                  <c:v>210.27</c:v>
                </c:pt>
                <c:pt idx="130">
                  <c:v>206.73</c:v>
                </c:pt>
                <c:pt idx="133">
                  <c:v>314.77</c:v>
                </c:pt>
                <c:pt idx="134">
                  <c:v>302.73</c:v>
                </c:pt>
                <c:pt idx="135">
                  <c:v>259</c:v>
                </c:pt>
                <c:pt idx="136">
                  <c:v>321.77</c:v>
                </c:pt>
                <c:pt idx="137">
                  <c:v>281.24299999999999</c:v>
                </c:pt>
                <c:pt idx="138">
                  <c:v>187.4</c:v>
                </c:pt>
                <c:pt idx="139">
                  <c:v>194.13</c:v>
                </c:pt>
                <c:pt idx="141">
                  <c:v>232.5</c:v>
                </c:pt>
                <c:pt idx="142">
                  <c:v>214.7</c:v>
                </c:pt>
                <c:pt idx="143">
                  <c:v>214.87</c:v>
                </c:pt>
                <c:pt idx="145">
                  <c:v>267.63</c:v>
                </c:pt>
                <c:pt idx="146">
                  <c:v>262.02999999999997</c:v>
                </c:pt>
                <c:pt idx="147">
                  <c:v>206.13</c:v>
                </c:pt>
                <c:pt idx="148">
                  <c:v>240.3</c:v>
                </c:pt>
                <c:pt idx="149">
                  <c:v>283.39999999999998</c:v>
                </c:pt>
                <c:pt idx="150">
                  <c:v>210.3</c:v>
                </c:pt>
                <c:pt idx="151">
                  <c:v>202</c:v>
                </c:pt>
                <c:pt idx="152">
                  <c:v>301.17</c:v>
                </c:pt>
                <c:pt idx="153">
                  <c:v>321.43</c:v>
                </c:pt>
                <c:pt idx="154">
                  <c:v>287.89999999999998</c:v>
                </c:pt>
                <c:pt idx="155">
                  <c:v>286.77</c:v>
                </c:pt>
                <c:pt idx="156">
                  <c:v>232.9</c:v>
                </c:pt>
                <c:pt idx="157">
                  <c:v>190.7</c:v>
                </c:pt>
                <c:pt idx="158">
                  <c:v>197.73</c:v>
                </c:pt>
                <c:pt idx="159" formatCode="General">
                  <c:v>219.93</c:v>
                </c:pt>
                <c:pt idx="161" formatCode="General">
                  <c:v>279.60000000000002</c:v>
                </c:pt>
                <c:pt idx="162" formatCode="General">
                  <c:v>298.43</c:v>
                </c:pt>
                <c:pt idx="163" formatCode="General">
                  <c:v>193.27</c:v>
                </c:pt>
                <c:pt idx="164" formatCode="General">
                  <c:v>255.53</c:v>
                </c:pt>
                <c:pt idx="165" formatCode="General">
                  <c:v>277.43</c:v>
                </c:pt>
                <c:pt idx="166" formatCode="General">
                  <c:v>258.39999999999998</c:v>
                </c:pt>
                <c:pt idx="167" formatCode="General">
                  <c:v>210.4</c:v>
                </c:pt>
                <c:pt idx="168" formatCode="General">
                  <c:v>315.5</c:v>
                </c:pt>
                <c:pt idx="170" formatCode="General">
                  <c:v>301.54000000000002</c:v>
                </c:pt>
                <c:pt idx="171" formatCode="General">
                  <c:v>221.9</c:v>
                </c:pt>
                <c:pt idx="172" formatCode="General">
                  <c:v>296.17</c:v>
                </c:pt>
                <c:pt idx="173" formatCode="General">
                  <c:v>312.43</c:v>
                </c:pt>
                <c:pt idx="174" formatCode="General">
                  <c:v>245.33</c:v>
                </c:pt>
                <c:pt idx="175" formatCode="General">
                  <c:v>192.6</c:v>
                </c:pt>
                <c:pt idx="176" formatCode="General">
                  <c:v>200.47</c:v>
                </c:pt>
                <c:pt idx="177" formatCode="General">
                  <c:v>261.91000000000003</c:v>
                </c:pt>
                <c:pt idx="178" formatCode="General">
                  <c:v>203.7</c:v>
                </c:pt>
                <c:pt idx="179" formatCode="General">
                  <c:v>263.94</c:v>
                </c:pt>
                <c:pt idx="181" formatCode="General">
                  <c:v>225.3</c:v>
                </c:pt>
                <c:pt idx="182" formatCode="General">
                  <c:v>293.00200000000001</c:v>
                </c:pt>
                <c:pt idx="183" formatCode="General">
                  <c:v>280.55599999999998</c:v>
                </c:pt>
                <c:pt idx="185" formatCode="General">
                  <c:v>242.5</c:v>
                </c:pt>
                <c:pt idx="186" formatCode="General">
                  <c:v>248.5</c:v>
                </c:pt>
                <c:pt idx="187" formatCode="General">
                  <c:v>269.2</c:v>
                </c:pt>
                <c:pt idx="188" formatCode="General">
                  <c:v>268.2</c:v>
                </c:pt>
                <c:pt idx="189" formatCode="General">
                  <c:v>277.2</c:v>
                </c:pt>
                <c:pt idx="190" formatCode="General">
                  <c:v>340.13</c:v>
                </c:pt>
                <c:pt idx="191" formatCode="General">
                  <c:v>296.8</c:v>
                </c:pt>
                <c:pt idx="192" formatCode="General">
                  <c:v>292.2</c:v>
                </c:pt>
                <c:pt idx="193" formatCode="General">
                  <c:v>333.4</c:v>
                </c:pt>
                <c:pt idx="194" formatCode="General">
                  <c:v>304</c:v>
                </c:pt>
                <c:pt idx="195" formatCode="General">
                  <c:v>289.10000000000002</c:v>
                </c:pt>
                <c:pt idx="196" formatCode="General">
                  <c:v>203.4</c:v>
                </c:pt>
                <c:pt idx="197" formatCode="General">
                  <c:v>318.77</c:v>
                </c:pt>
                <c:pt idx="199" formatCode="General">
                  <c:v>338.7</c:v>
                </c:pt>
                <c:pt idx="200" formatCode="General">
                  <c:v>190.1</c:v>
                </c:pt>
                <c:pt idx="201">
                  <c:v>237.86666666666667</c:v>
                </c:pt>
                <c:pt idx="202">
                  <c:v>271.86666666666667</c:v>
                </c:pt>
                <c:pt idx="203">
                  <c:v>281.56666666666666</c:v>
                </c:pt>
                <c:pt idx="204">
                  <c:v>264.2</c:v>
                </c:pt>
                <c:pt idx="205">
                  <c:v>286.93333333333334</c:v>
                </c:pt>
                <c:pt idx="206">
                  <c:v>256.53333333333336</c:v>
                </c:pt>
                <c:pt idx="207">
                  <c:v>283.73333333333335</c:v>
                </c:pt>
                <c:pt idx="208">
                  <c:v>276.26666666666671</c:v>
                </c:pt>
                <c:pt idx="209">
                  <c:v>205.63333333333333</c:v>
                </c:pt>
                <c:pt idx="212">
                  <c:v>234.9</c:v>
                </c:pt>
                <c:pt idx="213">
                  <c:v>251.16666666666666</c:v>
                </c:pt>
                <c:pt idx="214">
                  <c:v>232.26666666666665</c:v>
                </c:pt>
                <c:pt idx="215">
                  <c:v>276.23333333333335</c:v>
                </c:pt>
                <c:pt idx="216">
                  <c:v>207.6</c:v>
                </c:pt>
                <c:pt idx="217">
                  <c:v>260.33333333333331</c:v>
                </c:pt>
                <c:pt idx="218">
                  <c:v>258.0333333333333</c:v>
                </c:pt>
                <c:pt idx="219">
                  <c:v>254.5</c:v>
                </c:pt>
                <c:pt idx="220">
                  <c:v>288.16666666666669</c:v>
                </c:pt>
                <c:pt idx="221">
                  <c:v>313.3</c:v>
                </c:pt>
                <c:pt idx="222">
                  <c:v>183.43333333333331</c:v>
                </c:pt>
                <c:pt idx="223">
                  <c:v>236.86666666666667</c:v>
                </c:pt>
                <c:pt idx="224">
                  <c:v>216.70000000000002</c:v>
                </c:pt>
                <c:pt idx="225">
                  <c:v>265.83333333333331</c:v>
                </c:pt>
                <c:pt idx="226">
                  <c:v>261.06666666666666</c:v>
                </c:pt>
                <c:pt idx="227">
                  <c:v>286.26666666666665</c:v>
                </c:pt>
                <c:pt idx="228">
                  <c:v>222.30000000000004</c:v>
                </c:pt>
                <c:pt idx="229">
                  <c:v>310.7</c:v>
                </c:pt>
                <c:pt idx="230">
                  <c:v>227.16666666666666</c:v>
                </c:pt>
                <c:pt idx="231">
                  <c:v>339.13333333333333</c:v>
                </c:pt>
                <c:pt idx="232">
                  <c:v>276.96666666666664</c:v>
                </c:pt>
                <c:pt idx="233">
                  <c:v>231.76666666666665</c:v>
                </c:pt>
                <c:pt idx="234">
                  <c:v>342.9666666666667</c:v>
                </c:pt>
                <c:pt idx="235">
                  <c:v>295</c:v>
                </c:pt>
                <c:pt idx="236">
                  <c:v>224.36666666666667</c:v>
                </c:pt>
                <c:pt idx="237">
                  <c:v>297.3</c:v>
                </c:pt>
                <c:pt idx="238">
                  <c:v>291.73333333333335</c:v>
                </c:pt>
                <c:pt idx="239">
                  <c:v>269.2</c:v>
                </c:pt>
                <c:pt idx="240">
                  <c:v>234.63333333333333</c:v>
                </c:pt>
                <c:pt idx="241">
                  <c:v>213.1</c:v>
                </c:pt>
                <c:pt idx="242">
                  <c:v>187.9</c:v>
                </c:pt>
                <c:pt idx="243">
                  <c:v>236.69999999999996</c:v>
                </c:pt>
                <c:pt idx="244">
                  <c:v>263</c:v>
                </c:pt>
                <c:pt idx="245">
                  <c:v>288.76666666666665</c:v>
                </c:pt>
                <c:pt idx="246">
                  <c:v>206.80000000000004</c:v>
                </c:pt>
                <c:pt idx="247">
                  <c:v>200.03333333333333</c:v>
                </c:pt>
                <c:pt idx="248">
                  <c:v>227.19999999999996</c:v>
                </c:pt>
                <c:pt idx="249">
                  <c:v>216.80000000000004</c:v>
                </c:pt>
                <c:pt idx="250">
                  <c:v>219.46666666666667</c:v>
                </c:pt>
                <c:pt idx="251">
                  <c:v>214.76666666666665</c:v>
                </c:pt>
                <c:pt idx="252">
                  <c:v>215</c:v>
                </c:pt>
                <c:pt idx="253">
                  <c:v>283.2</c:v>
                </c:pt>
                <c:pt idx="254">
                  <c:v>305.5</c:v>
                </c:pt>
                <c:pt idx="255">
                  <c:v>259.3</c:v>
                </c:pt>
                <c:pt idx="257">
                  <c:v>207.63333333333333</c:v>
                </c:pt>
                <c:pt idx="258">
                  <c:v>275.63333333333333</c:v>
                </c:pt>
                <c:pt idx="260">
                  <c:v>206.63333333333333</c:v>
                </c:pt>
                <c:pt idx="261">
                  <c:v>260.16666666666669</c:v>
                </c:pt>
                <c:pt idx="263">
                  <c:v>285.93333333333334</c:v>
                </c:pt>
                <c:pt idx="265">
                  <c:v>259.63333333333333</c:v>
                </c:pt>
                <c:pt idx="266">
                  <c:v>294.89999999999998</c:v>
                </c:pt>
                <c:pt idx="268">
                  <c:v>291.43333333333334</c:v>
                </c:pt>
                <c:pt idx="270">
                  <c:v>211.66666666666666</c:v>
                </c:pt>
                <c:pt idx="271">
                  <c:v>271.39999999999998</c:v>
                </c:pt>
                <c:pt idx="273">
                  <c:v>200.96666666666667</c:v>
                </c:pt>
                <c:pt idx="274">
                  <c:v>220.80000000000004</c:v>
                </c:pt>
                <c:pt idx="275">
                  <c:v>238.03333333333333</c:v>
                </c:pt>
                <c:pt idx="276">
                  <c:v>226.26666666666665</c:v>
                </c:pt>
                <c:pt idx="278">
                  <c:v>277.5</c:v>
                </c:pt>
                <c:pt idx="279">
                  <c:v>253.36666666666667</c:v>
                </c:pt>
                <c:pt idx="280">
                  <c:v>285.03333333333336</c:v>
                </c:pt>
                <c:pt idx="281">
                  <c:v>293.90000000000003</c:v>
                </c:pt>
                <c:pt idx="282">
                  <c:v>284.73333333333329</c:v>
                </c:pt>
                <c:pt idx="283">
                  <c:v>185.86666666666667</c:v>
                </c:pt>
                <c:pt idx="284">
                  <c:v>212.83333333333334</c:v>
                </c:pt>
                <c:pt idx="285">
                  <c:v>211.53333333333333</c:v>
                </c:pt>
                <c:pt idx="287">
                  <c:v>209.4</c:v>
                </c:pt>
                <c:pt idx="288">
                  <c:v>263.5</c:v>
                </c:pt>
                <c:pt idx="289">
                  <c:v>245.30000000000004</c:v>
                </c:pt>
                <c:pt idx="290">
                  <c:v>207.1</c:v>
                </c:pt>
                <c:pt idx="291">
                  <c:v>264.16666666666669</c:v>
                </c:pt>
                <c:pt idx="295">
                  <c:v>231.33333333333334</c:v>
                </c:pt>
                <c:pt idx="296">
                  <c:v>235.9</c:v>
                </c:pt>
                <c:pt idx="298">
                  <c:v>279.13333333333338</c:v>
                </c:pt>
                <c:pt idx="299">
                  <c:v>275.46666666666664</c:v>
                </c:pt>
                <c:pt idx="300">
                  <c:v>266.13333333333338</c:v>
                </c:pt>
                <c:pt idx="301">
                  <c:v>255.80000000000004</c:v>
                </c:pt>
                <c:pt idx="302">
                  <c:v>299.4666666666667</c:v>
                </c:pt>
                <c:pt idx="303">
                  <c:v>214.66666666666666</c:v>
                </c:pt>
                <c:pt idx="304">
                  <c:v>211.66666666666666</c:v>
                </c:pt>
                <c:pt idx="305">
                  <c:v>273.90000000000003</c:v>
                </c:pt>
                <c:pt idx="306">
                  <c:v>201.56666666666669</c:v>
                </c:pt>
                <c:pt idx="307">
                  <c:v>325.83333333333331</c:v>
                </c:pt>
                <c:pt idx="308">
                  <c:v>192.1</c:v>
                </c:pt>
                <c:pt idx="309">
                  <c:v>212.66666666666666</c:v>
                </c:pt>
                <c:pt idx="311">
                  <c:v>206.06666666666669</c:v>
                </c:pt>
                <c:pt idx="312">
                  <c:v>224.66666666666666</c:v>
                </c:pt>
                <c:pt idx="313">
                  <c:v>202.96666666666667</c:v>
                </c:pt>
                <c:pt idx="314">
                  <c:v>266.23333333333335</c:v>
                </c:pt>
                <c:pt idx="315">
                  <c:v>285.5</c:v>
                </c:pt>
                <c:pt idx="316">
                  <c:v>280.13333333333333</c:v>
                </c:pt>
                <c:pt idx="318">
                  <c:v>258.96666666666664</c:v>
                </c:pt>
                <c:pt idx="319">
                  <c:v>268.73333333333335</c:v>
                </c:pt>
                <c:pt idx="320">
                  <c:v>222.76666666666665</c:v>
                </c:pt>
                <c:pt idx="321">
                  <c:v>252.20000000000002</c:v>
                </c:pt>
                <c:pt idx="322">
                  <c:v>230.30000000000004</c:v>
                </c:pt>
                <c:pt idx="323">
                  <c:v>199.86666666666667</c:v>
                </c:pt>
                <c:pt idx="324">
                  <c:v>194.66666666666666</c:v>
                </c:pt>
                <c:pt idx="325">
                  <c:v>285.63333333333333</c:v>
                </c:pt>
                <c:pt idx="326">
                  <c:v>233.6</c:v>
                </c:pt>
                <c:pt idx="327">
                  <c:v>195.36666666666667</c:v>
                </c:pt>
                <c:pt idx="328">
                  <c:v>210.79999999999998</c:v>
                </c:pt>
                <c:pt idx="329">
                  <c:v>286.46666666666664</c:v>
                </c:pt>
                <c:pt idx="330">
                  <c:v>302.23333333333335</c:v>
                </c:pt>
                <c:pt idx="331">
                  <c:v>293.89999999999998</c:v>
                </c:pt>
                <c:pt idx="332">
                  <c:v>297.93333333333334</c:v>
                </c:pt>
                <c:pt idx="333">
                  <c:v>300.86666666666662</c:v>
                </c:pt>
                <c:pt idx="335">
                  <c:v>301.2</c:v>
                </c:pt>
                <c:pt idx="336">
                  <c:v>328.36666666666662</c:v>
                </c:pt>
                <c:pt idx="337">
                  <c:v>309.83333333333331</c:v>
                </c:pt>
                <c:pt idx="338">
                  <c:v>297.66666666666669</c:v>
                </c:pt>
                <c:pt idx="339">
                  <c:v>280.93333333333334</c:v>
                </c:pt>
                <c:pt idx="340">
                  <c:v>222.80000000000004</c:v>
                </c:pt>
                <c:pt idx="341">
                  <c:v>340.13333333333338</c:v>
                </c:pt>
                <c:pt idx="342">
                  <c:v>211.69999999999996</c:v>
                </c:pt>
                <c:pt idx="343">
                  <c:v>274.7</c:v>
                </c:pt>
                <c:pt idx="344">
                  <c:v>189.79999999999998</c:v>
                </c:pt>
                <c:pt idx="345">
                  <c:v>203.43333333333331</c:v>
                </c:pt>
                <c:pt idx="346">
                  <c:v>183.46666666666667</c:v>
                </c:pt>
                <c:pt idx="347">
                  <c:v>306.2</c:v>
                </c:pt>
                <c:pt idx="348">
                  <c:v>295.3</c:v>
                </c:pt>
                <c:pt idx="349">
                  <c:v>270.03333333333336</c:v>
                </c:pt>
                <c:pt idx="350">
                  <c:v>283.7</c:v>
                </c:pt>
                <c:pt idx="351">
                  <c:v>289.46666666666664</c:v>
                </c:pt>
                <c:pt idx="352">
                  <c:v>231.43333333333331</c:v>
                </c:pt>
                <c:pt idx="353">
                  <c:v>288.86666666666667</c:v>
                </c:pt>
                <c:pt idx="354">
                  <c:v>258.63333333333338</c:v>
                </c:pt>
                <c:pt idx="355">
                  <c:v>288.5</c:v>
                </c:pt>
                <c:pt idx="356">
                  <c:v>241.26666666666665</c:v>
                </c:pt>
                <c:pt idx="357">
                  <c:v>198.66666666666666</c:v>
                </c:pt>
                <c:pt idx="358">
                  <c:v>205.86666666666667</c:v>
                </c:pt>
                <c:pt idx="359">
                  <c:v>249.6</c:v>
                </c:pt>
                <c:pt idx="360">
                  <c:v>222.63333333333333</c:v>
                </c:pt>
                <c:pt idx="361">
                  <c:v>306.66666666666669</c:v>
                </c:pt>
                <c:pt idx="362">
                  <c:v>201.56666666666669</c:v>
                </c:pt>
                <c:pt idx="365">
                  <c:v>198.20000000000002</c:v>
                </c:pt>
                <c:pt idx="366">
                  <c:v>193.93333333333331</c:v>
                </c:pt>
                <c:pt idx="367">
                  <c:v>197.30000000000004</c:v>
                </c:pt>
                <c:pt idx="368">
                  <c:v>228.26666666666665</c:v>
                </c:pt>
                <c:pt idx="369">
                  <c:v>187.6</c:v>
                </c:pt>
                <c:pt idx="371">
                  <c:v>182.6</c:v>
                </c:pt>
                <c:pt idx="372">
                  <c:v>204</c:v>
                </c:pt>
                <c:pt idx="373">
                  <c:v>259.09999999999997</c:v>
                </c:pt>
                <c:pt idx="374">
                  <c:v>218.06666666666669</c:v>
                </c:pt>
                <c:pt idx="375">
                  <c:v>202</c:v>
                </c:pt>
                <c:pt idx="376">
                  <c:v>248.3</c:v>
                </c:pt>
                <c:pt idx="377">
                  <c:v>268.66666666666669</c:v>
                </c:pt>
                <c:pt idx="378">
                  <c:v>270.36666666666673</c:v>
                </c:pt>
                <c:pt idx="379">
                  <c:v>289.9666666666667</c:v>
                </c:pt>
                <c:pt idx="380">
                  <c:v>296.23333333333335</c:v>
                </c:pt>
                <c:pt idx="381">
                  <c:v>298.7</c:v>
                </c:pt>
                <c:pt idx="382">
                  <c:v>254.93333333333331</c:v>
                </c:pt>
                <c:pt idx="383">
                  <c:v>307.7</c:v>
                </c:pt>
                <c:pt idx="384">
                  <c:v>260.23333333333335</c:v>
                </c:pt>
                <c:pt idx="385">
                  <c:v>304.73333333333335</c:v>
                </c:pt>
                <c:pt idx="386">
                  <c:v>276.70000000000005</c:v>
                </c:pt>
                <c:pt idx="387">
                  <c:v>252.36666666666665</c:v>
                </c:pt>
                <c:pt idx="388">
                  <c:v>214.13333333333333</c:v>
                </c:pt>
                <c:pt idx="389">
                  <c:v>200.86666666666667</c:v>
                </c:pt>
                <c:pt idx="390">
                  <c:v>270.03333333333336</c:v>
                </c:pt>
                <c:pt idx="391">
                  <c:v>204.03333333333333</c:v>
                </c:pt>
                <c:pt idx="392">
                  <c:v>272.93333333333334</c:v>
                </c:pt>
                <c:pt idx="393">
                  <c:v>280.5333333333333</c:v>
                </c:pt>
                <c:pt idx="394">
                  <c:v>260.86666666666662</c:v>
                </c:pt>
                <c:pt idx="395">
                  <c:v>336.83333333333331</c:v>
                </c:pt>
                <c:pt idx="396">
                  <c:v>295.40000000000003</c:v>
                </c:pt>
                <c:pt idx="397">
                  <c:v>290.76666666666665</c:v>
                </c:pt>
                <c:pt idx="398">
                  <c:v>287.36666666666662</c:v>
                </c:pt>
                <c:pt idx="399">
                  <c:v>202.96666666666667</c:v>
                </c:pt>
                <c:pt idx="400">
                  <c:v>246.66666666666666</c:v>
                </c:pt>
                <c:pt idx="401">
                  <c:v>214.66666666666666</c:v>
                </c:pt>
                <c:pt idx="402">
                  <c:v>278.4666666666667</c:v>
                </c:pt>
                <c:pt idx="403">
                  <c:v>272.86666666666662</c:v>
                </c:pt>
                <c:pt idx="404">
                  <c:v>200.53333333333333</c:v>
                </c:pt>
                <c:pt idx="405">
                  <c:v>217.86666666666667</c:v>
                </c:pt>
                <c:pt idx="406">
                  <c:v>185.13333333333333</c:v>
                </c:pt>
                <c:pt idx="407">
                  <c:v>289.90000000000003</c:v>
                </c:pt>
                <c:pt idx="408">
                  <c:v>234.23333333333335</c:v>
                </c:pt>
                <c:pt idx="409">
                  <c:v>270.73333333333335</c:v>
                </c:pt>
                <c:pt idx="410">
                  <c:v>213.13333333333333</c:v>
                </c:pt>
                <c:pt idx="411">
                  <c:v>174.86666666666667</c:v>
                </c:pt>
                <c:pt idx="412">
                  <c:v>193.23333333333335</c:v>
                </c:pt>
                <c:pt idx="413">
                  <c:v>198.83333333333334</c:v>
                </c:pt>
                <c:pt idx="414">
                  <c:v>206.5</c:v>
                </c:pt>
                <c:pt idx="415">
                  <c:v>324.09999999999997</c:v>
                </c:pt>
                <c:pt idx="416">
                  <c:v>269.06666666666666</c:v>
                </c:pt>
                <c:pt idx="418">
                  <c:v>296.53333333333336</c:v>
                </c:pt>
                <c:pt idx="419">
                  <c:v>325.7</c:v>
                </c:pt>
                <c:pt idx="420">
                  <c:v>210.66666666666666</c:v>
                </c:pt>
                <c:pt idx="421">
                  <c:v>197.69999999999996</c:v>
                </c:pt>
                <c:pt idx="422">
                  <c:v>305.56666666666666</c:v>
                </c:pt>
                <c:pt idx="423">
                  <c:v>238.1</c:v>
                </c:pt>
                <c:pt idx="424">
                  <c:v>248.03333333333333</c:v>
                </c:pt>
                <c:pt idx="426">
                  <c:v>281.83333333333331</c:v>
                </c:pt>
                <c:pt idx="427">
                  <c:v>275.13333333333333</c:v>
                </c:pt>
                <c:pt idx="429">
                  <c:v>198.73333333333335</c:v>
                </c:pt>
                <c:pt idx="431">
                  <c:v>252.16666666666666</c:v>
                </c:pt>
                <c:pt idx="432">
                  <c:v>215.56666666666669</c:v>
                </c:pt>
                <c:pt idx="433">
                  <c:v>226.03333333333333</c:v>
                </c:pt>
                <c:pt idx="434">
                  <c:v>286.09999999999997</c:v>
                </c:pt>
                <c:pt idx="435">
                  <c:v>278.26666666666665</c:v>
                </c:pt>
                <c:pt idx="437">
                  <c:v>257.43333333333334</c:v>
                </c:pt>
                <c:pt idx="438">
                  <c:v>303.66666666666663</c:v>
                </c:pt>
                <c:pt idx="439">
                  <c:v>280.16666666666669</c:v>
                </c:pt>
                <c:pt idx="440">
                  <c:v>281.23333333333335</c:v>
                </c:pt>
                <c:pt idx="441">
                  <c:v>214.56666666666669</c:v>
                </c:pt>
                <c:pt idx="442">
                  <c:v>304.0333333333333</c:v>
                </c:pt>
                <c:pt idx="443">
                  <c:v>210.76666666666665</c:v>
                </c:pt>
                <c:pt idx="444">
                  <c:v>226.76666666666665</c:v>
                </c:pt>
                <c:pt idx="445">
                  <c:v>207.83333333333334</c:v>
                </c:pt>
                <c:pt idx="446">
                  <c:v>203.06666666666669</c:v>
                </c:pt>
                <c:pt idx="447">
                  <c:v>283.73333333333329</c:v>
                </c:pt>
                <c:pt idx="448">
                  <c:v>246.93333333333331</c:v>
                </c:pt>
                <c:pt idx="449">
                  <c:v>196.93333333333331</c:v>
                </c:pt>
                <c:pt idx="450">
                  <c:v>255.4</c:v>
                </c:pt>
                <c:pt idx="451">
                  <c:v>227.53333333333333</c:v>
                </c:pt>
                <c:pt idx="452">
                  <c:v>275.66666666666669</c:v>
                </c:pt>
                <c:pt idx="453">
                  <c:v>289.70000000000005</c:v>
                </c:pt>
                <c:pt idx="454">
                  <c:v>300.9666666666667</c:v>
                </c:pt>
                <c:pt idx="455">
                  <c:v>288.06666666666666</c:v>
                </c:pt>
                <c:pt idx="456">
                  <c:v>258.23333333333335</c:v>
                </c:pt>
                <c:pt idx="457">
                  <c:v>184.06666666666669</c:v>
                </c:pt>
                <c:pt idx="458">
                  <c:v>304.4666666666667</c:v>
                </c:pt>
                <c:pt idx="459">
                  <c:v>308.43333333333334</c:v>
                </c:pt>
                <c:pt idx="460">
                  <c:v>225.76666666666665</c:v>
                </c:pt>
                <c:pt idx="461">
                  <c:v>258.60000000000002</c:v>
                </c:pt>
                <c:pt idx="462">
                  <c:v>182.9</c:v>
                </c:pt>
                <c:pt idx="463">
                  <c:v>189.4</c:v>
                </c:pt>
                <c:pt idx="464">
                  <c:v>209.69999999999996</c:v>
                </c:pt>
                <c:pt idx="465">
                  <c:v>229.23333333333335</c:v>
                </c:pt>
                <c:pt idx="466">
                  <c:v>206.5</c:v>
                </c:pt>
                <c:pt idx="467">
                  <c:v>241.46666666666667</c:v>
                </c:pt>
                <c:pt idx="468">
                  <c:v>239.73333333333335</c:v>
                </c:pt>
                <c:pt idx="470">
                  <c:v>273.23333333333335</c:v>
                </c:pt>
                <c:pt idx="471">
                  <c:v>291.26666666666665</c:v>
                </c:pt>
                <c:pt idx="472">
                  <c:v>326.2</c:v>
                </c:pt>
                <c:pt idx="473">
                  <c:v>207.33333333333334</c:v>
                </c:pt>
                <c:pt idx="474">
                  <c:v>192.23333333333335</c:v>
                </c:pt>
                <c:pt idx="475">
                  <c:v>201.63333333333333</c:v>
                </c:pt>
                <c:pt idx="476">
                  <c:v>278.8</c:v>
                </c:pt>
                <c:pt idx="477">
                  <c:v>252.5</c:v>
                </c:pt>
                <c:pt idx="478">
                  <c:v>300.23333333333335</c:v>
                </c:pt>
                <c:pt idx="479">
                  <c:v>265.36666666666667</c:v>
                </c:pt>
                <c:pt idx="480">
                  <c:v>238.43333333333331</c:v>
                </c:pt>
                <c:pt idx="482">
                  <c:v>238.4</c:v>
                </c:pt>
                <c:pt idx="483">
                  <c:v>206.93333333333331</c:v>
                </c:pt>
                <c:pt idx="484">
                  <c:v>242.26666666666665</c:v>
                </c:pt>
                <c:pt idx="485">
                  <c:v>206.9</c:v>
                </c:pt>
                <c:pt idx="486">
                  <c:v>253.23333333333335</c:v>
                </c:pt>
                <c:pt idx="488">
                  <c:v>227.53333333333333</c:v>
                </c:pt>
                <c:pt idx="489">
                  <c:v>264.76666666666665</c:v>
                </c:pt>
                <c:pt idx="490">
                  <c:v>285.3</c:v>
                </c:pt>
                <c:pt idx="491">
                  <c:v>292.83333333333331</c:v>
                </c:pt>
                <c:pt idx="492">
                  <c:v>199.13333333333333</c:v>
                </c:pt>
                <c:pt idx="493">
                  <c:v>191.80000000000004</c:v>
                </c:pt>
                <c:pt idx="494">
                  <c:v>226.16666666666666</c:v>
                </c:pt>
                <c:pt idx="495">
                  <c:v>216.53333333333333</c:v>
                </c:pt>
                <c:pt idx="496">
                  <c:v>282.73333333333335</c:v>
                </c:pt>
                <c:pt idx="497">
                  <c:v>220.43333333333331</c:v>
                </c:pt>
                <c:pt idx="498">
                  <c:v>305.23333333333329</c:v>
                </c:pt>
                <c:pt idx="499">
                  <c:v>250.16666666666666</c:v>
                </c:pt>
                <c:pt idx="500">
                  <c:v>256.39999999999998</c:v>
                </c:pt>
                <c:pt idx="501">
                  <c:v>201.13333333333333</c:v>
                </c:pt>
                <c:pt idx="502">
                  <c:v>203.46666666666667</c:v>
                </c:pt>
                <c:pt idx="504">
                  <c:v>215.23333333333335</c:v>
                </c:pt>
                <c:pt idx="505">
                  <c:v>189.96666666666667</c:v>
                </c:pt>
                <c:pt idx="506">
                  <c:v>205.79999999999998</c:v>
                </c:pt>
                <c:pt idx="508">
                  <c:v>205.19999999999996</c:v>
                </c:pt>
                <c:pt idx="510">
                  <c:v>224.6</c:v>
                </c:pt>
                <c:pt idx="511">
                  <c:v>284.26666666666665</c:v>
                </c:pt>
                <c:pt idx="512">
                  <c:v>309.2</c:v>
                </c:pt>
                <c:pt idx="514">
                  <c:v>287.10000000000002</c:v>
                </c:pt>
                <c:pt idx="515">
                  <c:v>318.53333333333336</c:v>
                </c:pt>
                <c:pt idx="516">
                  <c:v>297.16666666666669</c:v>
                </c:pt>
                <c:pt idx="517">
                  <c:v>294.36666666666667</c:v>
                </c:pt>
                <c:pt idx="518">
                  <c:v>233.5</c:v>
                </c:pt>
                <c:pt idx="519">
                  <c:v>237.93333333333331</c:v>
                </c:pt>
                <c:pt idx="522">
                  <c:v>205.93333333333331</c:v>
                </c:pt>
                <c:pt idx="523">
                  <c:v>168.3</c:v>
                </c:pt>
                <c:pt idx="524">
                  <c:v>267.06666666666666</c:v>
                </c:pt>
                <c:pt idx="525">
                  <c:v>211.76666666666665</c:v>
                </c:pt>
                <c:pt idx="526">
                  <c:v>235.43333333333331</c:v>
                </c:pt>
                <c:pt idx="527">
                  <c:v>218.33333333333334</c:v>
                </c:pt>
                <c:pt idx="528">
                  <c:v>221.83333333333334</c:v>
                </c:pt>
                <c:pt idx="529">
                  <c:v>287.23333333333335</c:v>
                </c:pt>
                <c:pt idx="530">
                  <c:v>274.83333333333331</c:v>
                </c:pt>
                <c:pt idx="532">
                  <c:v>201.03333333333333</c:v>
                </c:pt>
                <c:pt idx="534">
                  <c:v>248.26666666666665</c:v>
                </c:pt>
                <c:pt idx="535">
                  <c:v>266.9666666666667</c:v>
                </c:pt>
                <c:pt idx="536">
                  <c:v>252.4</c:v>
                </c:pt>
                <c:pt idx="537">
                  <c:v>266.53333333333336</c:v>
                </c:pt>
                <c:pt idx="538">
                  <c:v>231.4</c:v>
                </c:pt>
                <c:pt idx="539">
                  <c:v>213.96666666666667</c:v>
                </c:pt>
                <c:pt idx="540">
                  <c:v>240.26666666666665</c:v>
                </c:pt>
                <c:pt idx="541">
                  <c:v>253.76666666666665</c:v>
                </c:pt>
                <c:pt idx="542">
                  <c:v>217.03333333333333</c:v>
                </c:pt>
                <c:pt idx="544">
                  <c:v>278.13333333333333</c:v>
                </c:pt>
                <c:pt idx="545">
                  <c:v>290.13333333333333</c:v>
                </c:pt>
                <c:pt idx="546">
                  <c:v>287.03333333333336</c:v>
                </c:pt>
                <c:pt idx="547">
                  <c:v>306.9666666666667</c:v>
                </c:pt>
                <c:pt idx="548">
                  <c:v>273.9666666666667</c:v>
                </c:pt>
                <c:pt idx="549">
                  <c:v>236.1</c:v>
                </c:pt>
                <c:pt idx="551">
                  <c:v>233.36666666666667</c:v>
                </c:pt>
                <c:pt idx="552">
                  <c:v>279.39999999999998</c:v>
                </c:pt>
                <c:pt idx="553">
                  <c:v>271.90000000000003</c:v>
                </c:pt>
                <c:pt idx="554">
                  <c:v>263.40000000000003</c:v>
                </c:pt>
                <c:pt idx="555">
                  <c:v>222.56666666666669</c:v>
                </c:pt>
                <c:pt idx="556">
                  <c:v>227.03333333333333</c:v>
                </c:pt>
                <c:pt idx="557">
                  <c:v>251.16666666666666</c:v>
                </c:pt>
                <c:pt idx="558">
                  <c:v>210.96666666666667</c:v>
                </c:pt>
                <c:pt idx="560">
                  <c:v>289</c:v>
                </c:pt>
                <c:pt idx="561">
                  <c:v>290.26666666666665</c:v>
                </c:pt>
                <c:pt idx="562">
                  <c:v>292.26666666666665</c:v>
                </c:pt>
                <c:pt idx="563">
                  <c:v>299.46666666666664</c:v>
                </c:pt>
                <c:pt idx="564">
                  <c:v>307.93333333333334</c:v>
                </c:pt>
                <c:pt idx="565">
                  <c:v>209.4</c:v>
                </c:pt>
                <c:pt idx="566">
                  <c:v>210.4</c:v>
                </c:pt>
                <c:pt idx="567">
                  <c:v>191.93333333333331</c:v>
                </c:pt>
                <c:pt idx="568">
                  <c:v>275.66666666666669</c:v>
                </c:pt>
                <c:pt idx="569">
                  <c:v>301</c:v>
                </c:pt>
                <c:pt idx="570">
                  <c:v>222</c:v>
                </c:pt>
                <c:pt idx="571">
                  <c:v>276.23333333333329</c:v>
                </c:pt>
                <c:pt idx="572">
                  <c:v>301.0333333333333</c:v>
                </c:pt>
                <c:pt idx="573">
                  <c:v>274.7</c:v>
                </c:pt>
                <c:pt idx="574">
                  <c:v>177.69999999999996</c:v>
                </c:pt>
                <c:pt idx="575">
                  <c:v>329.26666666666665</c:v>
                </c:pt>
                <c:pt idx="576">
                  <c:v>239.23333333333332</c:v>
                </c:pt>
                <c:pt idx="577">
                  <c:v>289.2</c:v>
                </c:pt>
                <c:pt idx="578">
                  <c:v>296.93333333333334</c:v>
                </c:pt>
                <c:pt idx="580">
                  <c:v>298.26666666666665</c:v>
                </c:pt>
                <c:pt idx="581">
                  <c:v>274.7</c:v>
                </c:pt>
                <c:pt idx="582">
                  <c:v>335.9666666666667</c:v>
                </c:pt>
                <c:pt idx="584">
                  <c:v>291.40000000000003</c:v>
                </c:pt>
                <c:pt idx="585">
                  <c:v>281.56666666666666</c:v>
                </c:pt>
                <c:pt idx="586">
                  <c:v>261.86666666666662</c:v>
                </c:pt>
                <c:pt idx="587">
                  <c:v>249.96666666666667</c:v>
                </c:pt>
                <c:pt idx="588">
                  <c:v>250.6</c:v>
                </c:pt>
                <c:pt idx="589">
                  <c:v>296.26666666666665</c:v>
                </c:pt>
                <c:pt idx="590">
                  <c:v>209.46666666666667</c:v>
                </c:pt>
                <c:pt idx="591">
                  <c:v>226.86666666666667</c:v>
                </c:pt>
                <c:pt idx="592">
                  <c:v>308.23333333333335</c:v>
                </c:pt>
                <c:pt idx="593">
                  <c:v>320.73333333333335</c:v>
                </c:pt>
                <c:pt idx="594">
                  <c:v>239.03333333333333</c:v>
                </c:pt>
                <c:pt idx="595">
                  <c:v>194.16666666666666</c:v>
                </c:pt>
                <c:pt idx="597">
                  <c:v>280.36666666666673</c:v>
                </c:pt>
                <c:pt idx="598">
                  <c:v>202.56666666666669</c:v>
                </c:pt>
                <c:pt idx="599">
                  <c:v>295.09999999999997</c:v>
                </c:pt>
                <c:pt idx="600">
                  <c:v>205.6</c:v>
                </c:pt>
                <c:pt idx="603">
                  <c:v>241.26666666666665</c:v>
                </c:pt>
                <c:pt idx="605">
                  <c:v>259.33333333333331</c:v>
                </c:pt>
                <c:pt idx="607">
                  <c:v>212.13333333333333</c:v>
                </c:pt>
                <c:pt idx="608">
                  <c:v>301.5333333333333</c:v>
                </c:pt>
                <c:pt idx="609">
                  <c:v>308.76666666666665</c:v>
                </c:pt>
                <c:pt idx="611">
                  <c:v>212.26666666666665</c:v>
                </c:pt>
                <c:pt idx="613">
                  <c:v>213.13333333333333</c:v>
                </c:pt>
                <c:pt idx="614">
                  <c:v>196.13333333333333</c:v>
                </c:pt>
                <c:pt idx="615">
                  <c:v>232.43333333333331</c:v>
                </c:pt>
                <c:pt idx="616">
                  <c:v>222.46666666666667</c:v>
                </c:pt>
                <c:pt idx="617">
                  <c:v>217.5</c:v>
                </c:pt>
                <c:pt idx="618">
                  <c:v>279.86666666666662</c:v>
                </c:pt>
                <c:pt idx="619">
                  <c:v>277.36666666666662</c:v>
                </c:pt>
                <c:pt idx="621">
                  <c:v>239.46666666666667</c:v>
                </c:pt>
                <c:pt idx="622">
                  <c:v>231.76666666666665</c:v>
                </c:pt>
                <c:pt idx="623">
                  <c:v>295.2</c:v>
                </c:pt>
                <c:pt idx="624">
                  <c:v>295.86666666666662</c:v>
                </c:pt>
                <c:pt idx="626">
                  <c:v>288.26666666666665</c:v>
                </c:pt>
                <c:pt idx="628">
                  <c:v>310.43333333333334</c:v>
                </c:pt>
                <c:pt idx="629">
                  <c:v>249.23333333333335</c:v>
                </c:pt>
                <c:pt idx="630">
                  <c:v>291.8</c:v>
                </c:pt>
                <c:pt idx="631">
                  <c:v>256</c:v>
                </c:pt>
                <c:pt idx="632">
                  <c:v>206.86666666666667</c:v>
                </c:pt>
                <c:pt idx="633">
                  <c:v>314.39999999999998</c:v>
                </c:pt>
                <c:pt idx="634">
                  <c:v>158.5</c:v>
                </c:pt>
                <c:pt idx="635">
                  <c:v>207.73333333333335</c:v>
                </c:pt>
                <c:pt idx="636">
                  <c:v>316.2</c:v>
                </c:pt>
                <c:pt idx="637">
                  <c:v>280.5</c:v>
                </c:pt>
                <c:pt idx="638">
                  <c:v>319.16666666666669</c:v>
                </c:pt>
                <c:pt idx="640">
                  <c:v>298.83333333333331</c:v>
                </c:pt>
                <c:pt idx="641">
                  <c:v>286.93333333333334</c:v>
                </c:pt>
                <c:pt idx="642">
                  <c:v>249.70000000000002</c:v>
                </c:pt>
                <c:pt idx="643">
                  <c:v>237.76666666666665</c:v>
                </c:pt>
                <c:pt idx="645">
                  <c:v>247.36666666666667</c:v>
                </c:pt>
                <c:pt idx="646">
                  <c:v>255.4666666666667</c:v>
                </c:pt>
                <c:pt idx="647">
                  <c:v>228.30000000000004</c:v>
                </c:pt>
                <c:pt idx="648">
                  <c:v>224.4</c:v>
                </c:pt>
                <c:pt idx="649">
                  <c:v>273.63333333333333</c:v>
                </c:pt>
                <c:pt idx="650">
                  <c:v>200.33333333333334</c:v>
                </c:pt>
                <c:pt idx="651">
                  <c:v>285.8</c:v>
                </c:pt>
                <c:pt idx="652">
                  <c:v>277.46666666666664</c:v>
                </c:pt>
                <c:pt idx="653">
                  <c:v>186.23333333333335</c:v>
                </c:pt>
                <c:pt idx="654">
                  <c:v>208.96666666666667</c:v>
                </c:pt>
                <c:pt idx="655">
                  <c:v>198.9</c:v>
                </c:pt>
                <c:pt idx="656">
                  <c:v>226.36666666666667</c:v>
                </c:pt>
                <c:pt idx="657">
                  <c:v>289.5333333333333</c:v>
                </c:pt>
                <c:pt idx="658">
                  <c:v>273.90000000000003</c:v>
                </c:pt>
                <c:pt idx="659">
                  <c:v>247.63333333333333</c:v>
                </c:pt>
                <c:pt idx="660">
                  <c:v>288.40000000000003</c:v>
                </c:pt>
                <c:pt idx="661">
                  <c:v>285.83333333333331</c:v>
                </c:pt>
                <c:pt idx="662">
                  <c:v>270.8</c:v>
                </c:pt>
                <c:pt idx="663">
                  <c:v>222.93333333333331</c:v>
                </c:pt>
                <c:pt idx="664">
                  <c:v>226.03333333333333</c:v>
                </c:pt>
                <c:pt idx="665">
                  <c:v>285.90000000000003</c:v>
                </c:pt>
                <c:pt idx="666">
                  <c:v>317.66666666666663</c:v>
                </c:pt>
                <c:pt idx="667">
                  <c:v>220.86666666666667</c:v>
                </c:pt>
                <c:pt idx="668">
                  <c:v>215.4</c:v>
                </c:pt>
                <c:pt idx="670">
                  <c:v>280.59999999999997</c:v>
                </c:pt>
                <c:pt idx="671">
                  <c:v>304.83333333333331</c:v>
                </c:pt>
                <c:pt idx="672">
                  <c:v>199.80000000000004</c:v>
                </c:pt>
                <c:pt idx="673">
                  <c:v>239.96666666666667</c:v>
                </c:pt>
                <c:pt idx="674">
                  <c:v>279</c:v>
                </c:pt>
                <c:pt idx="677">
                  <c:v>279.53333333333336</c:v>
                </c:pt>
                <c:pt idx="678">
                  <c:v>338.86666666666662</c:v>
                </c:pt>
                <c:pt idx="679">
                  <c:v>283.56666666666666</c:v>
                </c:pt>
                <c:pt idx="680">
                  <c:v>262.83333333333331</c:v>
                </c:pt>
                <c:pt idx="683">
                  <c:v>246.46666666666667</c:v>
                </c:pt>
                <c:pt idx="684">
                  <c:v>282.39999999999998</c:v>
                </c:pt>
                <c:pt idx="685">
                  <c:v>248.96666666666667</c:v>
                </c:pt>
                <c:pt idx="686">
                  <c:v>235.03333333333333</c:v>
                </c:pt>
                <c:pt idx="687">
                  <c:v>197</c:v>
                </c:pt>
                <c:pt idx="688">
                  <c:v>205.63333333333333</c:v>
                </c:pt>
                <c:pt idx="690">
                  <c:v>240.19999999999996</c:v>
                </c:pt>
                <c:pt idx="691">
                  <c:v>218.56666666666669</c:v>
                </c:pt>
                <c:pt idx="692">
                  <c:v>225.43333333333331</c:v>
                </c:pt>
                <c:pt idx="693">
                  <c:v>202.06666666666669</c:v>
                </c:pt>
                <c:pt idx="694">
                  <c:v>228.46666666666667</c:v>
                </c:pt>
                <c:pt idx="695">
                  <c:v>287.93333333333334</c:v>
                </c:pt>
                <c:pt idx="696">
                  <c:v>185.17</c:v>
                </c:pt>
                <c:pt idx="698">
                  <c:v>205.6</c:v>
                </c:pt>
                <c:pt idx="699">
                  <c:v>292.43333333333334</c:v>
                </c:pt>
                <c:pt idx="700">
                  <c:v>290.73333333333335</c:v>
                </c:pt>
                <c:pt idx="701">
                  <c:v>286.33333333333331</c:v>
                </c:pt>
                <c:pt idx="702">
                  <c:v>226.36666666666667</c:v>
                </c:pt>
                <c:pt idx="703">
                  <c:v>233.6</c:v>
                </c:pt>
                <c:pt idx="704">
                  <c:v>231.9</c:v>
                </c:pt>
                <c:pt idx="705">
                  <c:v>208.80000000000004</c:v>
                </c:pt>
                <c:pt idx="706">
                  <c:v>200.19999999999996</c:v>
                </c:pt>
                <c:pt idx="707">
                  <c:v>245.66666666666666</c:v>
                </c:pt>
                <c:pt idx="710">
                  <c:v>304.20000000000005</c:v>
                </c:pt>
                <c:pt idx="711">
                  <c:v>197.9</c:v>
                </c:pt>
                <c:pt idx="712">
                  <c:v>279.03333333333336</c:v>
                </c:pt>
                <c:pt idx="713">
                  <c:v>315.66666666666669</c:v>
                </c:pt>
                <c:pt idx="715">
                  <c:v>328.7</c:v>
                </c:pt>
                <c:pt idx="716">
                  <c:v>204.06666666666669</c:v>
                </c:pt>
                <c:pt idx="717">
                  <c:v>309.46666666666664</c:v>
                </c:pt>
                <c:pt idx="718">
                  <c:v>229.26666666666665</c:v>
                </c:pt>
                <c:pt idx="719">
                  <c:v>254.53333333333333</c:v>
                </c:pt>
                <c:pt idx="720">
                  <c:v>237.1</c:v>
                </c:pt>
                <c:pt idx="721">
                  <c:v>205.46666666666667</c:v>
                </c:pt>
                <c:pt idx="722">
                  <c:v>194.33333333333334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F-43E6-AC48-7FC9CC993E38}"/>
            </c:ext>
          </c:extLst>
        </c:ser>
        <c:ser>
          <c:idx val="3"/>
          <c:order val="2"/>
          <c:tx>
            <c:v>[M+NH4]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all_notmix_noTM!$AB$2:$AB$724</c:f>
              <c:numCache>
                <c:formatCode>General</c:formatCode>
                <c:ptCount val="723"/>
                <c:pt idx="0">
                  <c:v>690.50680420000003</c:v>
                </c:pt>
                <c:pt idx="1">
                  <c:v>764.54358180000008</c:v>
                </c:pt>
                <c:pt idx="2">
                  <c:v>777.5388312</c:v>
                </c:pt>
                <c:pt idx="3">
                  <c:v>714.50680420000003</c:v>
                </c:pt>
                <c:pt idx="4">
                  <c:v>738.50680420000003</c:v>
                </c:pt>
                <c:pt idx="5">
                  <c:v>825.5388312</c:v>
                </c:pt>
                <c:pt idx="6">
                  <c:v>718.5381026</c:v>
                </c:pt>
                <c:pt idx="7">
                  <c:v>805.57012960000009</c:v>
                </c:pt>
                <c:pt idx="8">
                  <c:v>742.5381026</c:v>
                </c:pt>
                <c:pt idx="9">
                  <c:v>766.5381026</c:v>
                </c:pt>
                <c:pt idx="10">
                  <c:v>801.5388312</c:v>
                </c:pt>
                <c:pt idx="11">
                  <c:v>445.28257059999999</c:v>
                </c:pt>
                <c:pt idx="12">
                  <c:v>331.33188719999998</c:v>
                </c:pt>
                <c:pt idx="13">
                  <c:v>774.60894180000003</c:v>
                </c:pt>
                <c:pt idx="14">
                  <c:v>409.30606799999998</c:v>
                </c:pt>
                <c:pt idx="15">
                  <c:v>423.32171719999997</c:v>
                </c:pt>
                <c:pt idx="16">
                  <c:v>402.37302119999998</c:v>
                </c:pt>
                <c:pt idx="17">
                  <c:v>775.59594880000009</c:v>
                </c:pt>
                <c:pt idx="18">
                  <c:v>788.54358180000008</c:v>
                </c:pt>
                <c:pt idx="19">
                  <c:v>801.5388312</c:v>
                </c:pt>
                <c:pt idx="20">
                  <c:v>829.57012960000009</c:v>
                </c:pt>
                <c:pt idx="21">
                  <c:v>853.57012960000009</c:v>
                </c:pt>
                <c:pt idx="22">
                  <c:v>714.50680420000003</c:v>
                </c:pt>
                <c:pt idx="23">
                  <c:v>784.5122834</c:v>
                </c:pt>
                <c:pt idx="24">
                  <c:v>762.50680420000003</c:v>
                </c:pt>
                <c:pt idx="25">
                  <c:v>836.54358180000008</c:v>
                </c:pt>
                <c:pt idx="26">
                  <c:v>849.5388312</c:v>
                </c:pt>
                <c:pt idx="27">
                  <c:v>897.5388312</c:v>
                </c:pt>
                <c:pt idx="28">
                  <c:v>608.46731060000002</c:v>
                </c:pt>
                <c:pt idx="29">
                  <c:v>331.33188719999998</c:v>
                </c:pt>
                <c:pt idx="30">
                  <c:v>402.37302119999998</c:v>
                </c:pt>
                <c:pt idx="31">
                  <c:v>785.5802996000001</c:v>
                </c:pt>
                <c:pt idx="32">
                  <c:v>788.54358180000008</c:v>
                </c:pt>
                <c:pt idx="33">
                  <c:v>810.50680420000003</c:v>
                </c:pt>
                <c:pt idx="34">
                  <c:v>812.54358180000008</c:v>
                </c:pt>
                <c:pt idx="35">
                  <c:v>816.57488020000005</c:v>
                </c:pt>
                <c:pt idx="36">
                  <c:v>840.57488020000005</c:v>
                </c:pt>
                <c:pt idx="37">
                  <c:v>884.54358180000008</c:v>
                </c:pt>
                <c:pt idx="38">
                  <c:v>314.268956</c:v>
                </c:pt>
                <c:pt idx="39">
                  <c:v>381.31115299999999</c:v>
                </c:pt>
                <c:pt idx="40">
                  <c:v>338.268956</c:v>
                </c:pt>
                <c:pt idx="41">
                  <c:v>362.268956</c:v>
                </c:pt>
                <c:pt idx="42">
                  <c:v>668.63397260000011</c:v>
                </c:pt>
                <c:pt idx="43">
                  <c:v>336.25330680000002</c:v>
                </c:pt>
                <c:pt idx="44">
                  <c:v>318.24274259999999</c:v>
                </c:pt>
                <c:pt idx="45">
                  <c:v>436.37850040000001</c:v>
                </c:pt>
                <c:pt idx="46">
                  <c:v>414.29788539999998</c:v>
                </c:pt>
                <c:pt idx="47">
                  <c:v>412.357372</c:v>
                </c:pt>
                <c:pt idx="48">
                  <c:v>555.37686000000008</c:v>
                </c:pt>
                <c:pt idx="49">
                  <c:v>597.42380760000003</c:v>
                </c:pt>
                <c:pt idx="50">
                  <c:v>664.53877140000009</c:v>
                </c:pt>
                <c:pt idx="51">
                  <c:v>709.54900120000002</c:v>
                </c:pt>
                <c:pt idx="52">
                  <c:v>753.5388312</c:v>
                </c:pt>
                <c:pt idx="53">
                  <c:v>737.5802996000001</c:v>
                </c:pt>
                <c:pt idx="54">
                  <c:v>602.32997220000004</c:v>
                </c:pt>
                <c:pt idx="55">
                  <c:v>681.65035040000009</c:v>
                </c:pt>
                <c:pt idx="56">
                  <c:v>420.38358540000002</c:v>
                </c:pt>
                <c:pt idx="57">
                  <c:v>774.60894180000003</c:v>
                </c:pt>
                <c:pt idx="58">
                  <c:v>397.28257059999999</c:v>
                </c:pt>
                <c:pt idx="59">
                  <c:v>525.40267919999997</c:v>
                </c:pt>
                <c:pt idx="60">
                  <c:v>422.30297039999999</c:v>
                </c:pt>
                <c:pt idx="61">
                  <c:v>991.77672660000007</c:v>
                </c:pt>
                <c:pt idx="62">
                  <c:v>430.40431960000001</c:v>
                </c:pt>
                <c:pt idx="63">
                  <c:v>432.34720199999998</c:v>
                </c:pt>
                <c:pt idx="64">
                  <c:v>410.32646779999999</c:v>
                </c:pt>
                <c:pt idx="65">
                  <c:v>401.33736640000001</c:v>
                </c:pt>
                <c:pt idx="66">
                  <c:v>649.6605204</c:v>
                </c:pt>
                <c:pt idx="67">
                  <c:v>479.31154720000001</c:v>
                </c:pt>
                <c:pt idx="68">
                  <c:v>408.17383359999997</c:v>
                </c:pt>
                <c:pt idx="69">
                  <c:v>902.8170722000001</c:v>
                </c:pt>
                <c:pt idx="70">
                  <c:v>628.41838820000009</c:v>
                </c:pt>
                <c:pt idx="71">
                  <c:v>512.50173319999999</c:v>
                </c:pt>
                <c:pt idx="72">
                  <c:v>751.59594880000009</c:v>
                </c:pt>
                <c:pt idx="73">
                  <c:v>830.6867936000001</c:v>
                </c:pt>
                <c:pt idx="74">
                  <c:v>705.51770280000005</c:v>
                </c:pt>
                <c:pt idx="75">
                  <c:v>792.57488020000005</c:v>
                </c:pt>
                <c:pt idx="76">
                  <c:v>1023.5793878000001</c:v>
                </c:pt>
                <c:pt idx="77">
                  <c:v>476.27715119999999</c:v>
                </c:pt>
                <c:pt idx="78">
                  <c:v>497.33499740000002</c:v>
                </c:pt>
                <c:pt idx="79">
                  <c:v>420.38358540000002</c:v>
                </c:pt>
                <c:pt idx="80">
                  <c:v>499.48329419999999</c:v>
                </c:pt>
                <c:pt idx="81">
                  <c:v>569.56154020000008</c:v>
                </c:pt>
                <c:pt idx="82">
                  <c:v>597.59283860000005</c:v>
                </c:pt>
                <c:pt idx="83">
                  <c:v>653.6554354000001</c:v>
                </c:pt>
                <c:pt idx="84">
                  <c:v>426.32138279999998</c:v>
                </c:pt>
                <c:pt idx="85">
                  <c:v>427.245203</c:v>
                </c:pt>
                <c:pt idx="86">
                  <c:v>527.27853419999997</c:v>
                </c:pt>
                <c:pt idx="87">
                  <c:v>477.28600260000002</c:v>
                </c:pt>
                <c:pt idx="88">
                  <c:v>429.27240059999997</c:v>
                </c:pt>
                <c:pt idx="89">
                  <c:v>920.59054660000004</c:v>
                </c:pt>
                <c:pt idx="90">
                  <c:v>691.50205360000007</c:v>
                </c:pt>
                <c:pt idx="91">
                  <c:v>1133.0416401999998</c:v>
                </c:pt>
                <c:pt idx="92">
                  <c:v>555.37686000000008</c:v>
                </c:pt>
                <c:pt idx="93">
                  <c:v>707.6061188000001</c:v>
                </c:pt>
                <c:pt idx="94">
                  <c:v>642.6030684000001</c:v>
                </c:pt>
                <c:pt idx="95">
                  <c:v>532.16313980000007</c:v>
                </c:pt>
                <c:pt idx="96">
                  <c:v>682.51532120000002</c:v>
                </c:pt>
                <c:pt idx="97">
                  <c:v>1057.6824687999999</c:v>
                </c:pt>
                <c:pt idx="98">
                  <c:v>859.68984399999999</c:v>
                </c:pt>
                <c:pt idx="99">
                  <c:v>793.71566319999999</c:v>
                </c:pt>
                <c:pt idx="100">
                  <c:v>260.25839180000003</c:v>
                </c:pt>
                <c:pt idx="101">
                  <c:v>719.61436120000008</c:v>
                </c:pt>
                <c:pt idx="102">
                  <c:v>360.34720199999998</c:v>
                </c:pt>
                <c:pt idx="103">
                  <c:v>583.57718940000007</c:v>
                </c:pt>
                <c:pt idx="104">
                  <c:v>347.36318560000001</c:v>
                </c:pt>
                <c:pt idx="105">
                  <c:v>427.3295182</c:v>
                </c:pt>
                <c:pt idx="106">
                  <c:v>331.33188719999998</c:v>
                </c:pt>
                <c:pt idx="107">
                  <c:v>363.3581006</c:v>
                </c:pt>
                <c:pt idx="108">
                  <c:v>834.53954540000007</c:v>
                </c:pt>
                <c:pt idx="109">
                  <c:v>410.32646779999999</c:v>
                </c:pt>
                <c:pt idx="110">
                  <c:v>723.5646504</c:v>
                </c:pt>
                <c:pt idx="111">
                  <c:v>428.27715119999999</c:v>
                </c:pt>
                <c:pt idx="112">
                  <c:v>777.61159800000007</c:v>
                </c:pt>
                <c:pt idx="113">
                  <c:v>737.5802996000001</c:v>
                </c:pt>
                <c:pt idx="114">
                  <c:v>718.58571900000004</c:v>
                </c:pt>
                <c:pt idx="115">
                  <c:v>835.68984399999999</c:v>
                </c:pt>
                <c:pt idx="116">
                  <c:v>884.62222200000008</c:v>
                </c:pt>
                <c:pt idx="117">
                  <c:v>794.59052940000004</c:v>
                </c:pt>
                <c:pt idx="118">
                  <c:v>809.5802996000001</c:v>
                </c:pt>
                <c:pt idx="119">
                  <c:v>555.41324340000006</c:v>
                </c:pt>
                <c:pt idx="120">
                  <c:v>915.75244080000004</c:v>
                </c:pt>
                <c:pt idx="121">
                  <c:v>424.3057336</c:v>
                </c:pt>
                <c:pt idx="122">
                  <c:v>825.51770280000005</c:v>
                </c:pt>
                <c:pt idx="123">
                  <c:v>1198.7782436</c:v>
                </c:pt>
                <c:pt idx="124">
                  <c:v>767.5263394000001</c:v>
                </c:pt>
                <c:pt idx="125">
                  <c:v>322.18014579999999</c:v>
                </c:pt>
                <c:pt idx="126">
                  <c:v>413.30098299999997</c:v>
                </c:pt>
                <c:pt idx="127">
                  <c:v>471.2689714</c:v>
                </c:pt>
                <c:pt idx="128">
                  <c:v>533.32548180000003</c:v>
                </c:pt>
                <c:pt idx="129">
                  <c:v>443.25166639999998</c:v>
                </c:pt>
                <c:pt idx="130">
                  <c:v>429.23601719999999</c:v>
                </c:pt>
                <c:pt idx="131">
                  <c:v>723.5646504</c:v>
                </c:pt>
                <c:pt idx="132">
                  <c:v>420.38358540000002</c:v>
                </c:pt>
                <c:pt idx="133">
                  <c:v>906.72695600000009</c:v>
                </c:pt>
                <c:pt idx="134">
                  <c:v>868.63854000000003</c:v>
                </c:pt>
                <c:pt idx="135">
                  <c:v>585.55645520000007</c:v>
                </c:pt>
                <c:pt idx="136">
                  <c:v>973.72153660000004</c:v>
                </c:pt>
                <c:pt idx="137">
                  <c:v>719.61436120000008</c:v>
                </c:pt>
                <c:pt idx="138">
                  <c:v>329.316238</c:v>
                </c:pt>
                <c:pt idx="139">
                  <c:v>392.31590360000001</c:v>
                </c:pt>
                <c:pt idx="140">
                  <c:v>430.40431960000001</c:v>
                </c:pt>
                <c:pt idx="141">
                  <c:v>469.47273000000001</c:v>
                </c:pt>
                <c:pt idx="142">
                  <c:v>533.32548180000003</c:v>
                </c:pt>
                <c:pt idx="143">
                  <c:v>517.33056680000004</c:v>
                </c:pt>
                <c:pt idx="144">
                  <c:v>361.37883479999999</c:v>
                </c:pt>
                <c:pt idx="145">
                  <c:v>639.54352200000005</c:v>
                </c:pt>
                <c:pt idx="146">
                  <c:v>599.57210440000006</c:v>
                </c:pt>
                <c:pt idx="147">
                  <c:v>452.27715119999999</c:v>
                </c:pt>
                <c:pt idx="148">
                  <c:v>499.48329419999999</c:v>
                </c:pt>
                <c:pt idx="149">
                  <c:v>731.61436120000008</c:v>
                </c:pt>
                <c:pt idx="150">
                  <c:v>440.31353459999997</c:v>
                </c:pt>
                <c:pt idx="151">
                  <c:v>421.28257059999999</c:v>
                </c:pt>
                <c:pt idx="152">
                  <c:v>827.7082564000001</c:v>
                </c:pt>
                <c:pt idx="153">
                  <c:v>989.76107740000009</c:v>
                </c:pt>
                <c:pt idx="154">
                  <c:v>729.63509540000007</c:v>
                </c:pt>
                <c:pt idx="155">
                  <c:v>701.67656380000005</c:v>
                </c:pt>
                <c:pt idx="156">
                  <c:v>471.4883792</c:v>
                </c:pt>
                <c:pt idx="157">
                  <c:v>329.27985460000002</c:v>
                </c:pt>
                <c:pt idx="158">
                  <c:v>345.31115299999999</c:v>
                </c:pt>
                <c:pt idx="159">
                  <c:v>471.2829648</c:v>
                </c:pt>
                <c:pt idx="160">
                  <c:v>420.38358540000002</c:v>
                </c:pt>
                <c:pt idx="161">
                  <c:v>722.56940100000008</c:v>
                </c:pt>
                <c:pt idx="162">
                  <c:v>803.62724720000006</c:v>
                </c:pt>
                <c:pt idx="163">
                  <c:v>334.3315528</c:v>
                </c:pt>
                <c:pt idx="164">
                  <c:v>641.4218800000001</c:v>
                </c:pt>
                <c:pt idx="165">
                  <c:v>637.6605204</c:v>
                </c:pt>
                <c:pt idx="166">
                  <c:v>611.40307340000004</c:v>
                </c:pt>
                <c:pt idx="167">
                  <c:v>415.25675139999998</c:v>
                </c:pt>
                <c:pt idx="168">
                  <c:v>911.70588740000005</c:v>
                </c:pt>
                <c:pt idx="169">
                  <c:v>752.54358180000008</c:v>
                </c:pt>
                <c:pt idx="170">
                  <c:v>848.62355960000002</c:v>
                </c:pt>
                <c:pt idx="171">
                  <c:v>471.31934819999998</c:v>
                </c:pt>
                <c:pt idx="172">
                  <c:v>779.62724720000006</c:v>
                </c:pt>
                <c:pt idx="173">
                  <c:v>863.72114240000008</c:v>
                </c:pt>
                <c:pt idx="174">
                  <c:v>638.32997220000004</c:v>
                </c:pt>
                <c:pt idx="175">
                  <c:v>424.3057336</c:v>
                </c:pt>
                <c:pt idx="176">
                  <c:v>408.3108186</c:v>
                </c:pt>
                <c:pt idx="177">
                  <c:v>655.48916760000009</c:v>
                </c:pt>
                <c:pt idx="178">
                  <c:v>400.29749119999997</c:v>
                </c:pt>
                <c:pt idx="179">
                  <c:v>608.47617460000004</c:v>
                </c:pt>
                <c:pt idx="180">
                  <c:v>1055.7200031999998</c:v>
                </c:pt>
                <c:pt idx="181">
                  <c:v>429.40504820000001</c:v>
                </c:pt>
                <c:pt idx="182">
                  <c:v>776.62459100000001</c:v>
                </c:pt>
                <c:pt idx="183">
                  <c:v>792.56199420000007</c:v>
                </c:pt>
                <c:pt idx="184">
                  <c:v>270.24274259999999</c:v>
                </c:pt>
                <c:pt idx="185">
                  <c:v>585.35104080000008</c:v>
                </c:pt>
                <c:pt idx="186">
                  <c:v>572.5838238</c:v>
                </c:pt>
                <c:pt idx="187">
                  <c:v>684.48098500000003</c:v>
                </c:pt>
                <c:pt idx="188">
                  <c:v>653.48640440000008</c:v>
                </c:pt>
                <c:pt idx="189">
                  <c:v>708.5537518000001</c:v>
                </c:pt>
                <c:pt idx="190">
                  <c:v>1056.8201824</c:v>
                </c:pt>
                <c:pt idx="191">
                  <c:v>861.59634300000005</c:v>
                </c:pt>
                <c:pt idx="192">
                  <c:v>777.61159800000007</c:v>
                </c:pt>
                <c:pt idx="193">
                  <c:v>975.84633600000006</c:v>
                </c:pt>
                <c:pt idx="194">
                  <c:v>852.66877540000007</c:v>
                </c:pt>
                <c:pt idx="195">
                  <c:v>761.62492540000005</c:v>
                </c:pt>
                <c:pt idx="196">
                  <c:v>467.34793059999998</c:v>
                </c:pt>
                <c:pt idx="197">
                  <c:v>966.70871040000009</c:v>
                </c:pt>
                <c:pt idx="198">
                  <c:v>394.3315528</c:v>
                </c:pt>
                <c:pt idx="199">
                  <c:v>925.70040820000008</c:v>
                </c:pt>
                <c:pt idx="200">
                  <c:v>289.28493959999997</c:v>
                </c:pt>
                <c:pt idx="201">
                  <c:v>527.3455616</c:v>
                </c:pt>
                <c:pt idx="202">
                  <c:v>667.50205360000007</c:v>
                </c:pt>
                <c:pt idx="203">
                  <c:v>692.57006980000006</c:v>
                </c:pt>
                <c:pt idx="204">
                  <c:v>619.51730860000009</c:v>
                </c:pt>
                <c:pt idx="205">
                  <c:v>723.63741720000007</c:v>
                </c:pt>
                <c:pt idx="206">
                  <c:v>571.54080600000009</c:v>
                </c:pt>
                <c:pt idx="207">
                  <c:v>723.5646504</c:v>
                </c:pt>
                <c:pt idx="208">
                  <c:v>720.5537518000001</c:v>
                </c:pt>
                <c:pt idx="209">
                  <c:v>436.2822362</c:v>
                </c:pt>
                <c:pt idx="210">
                  <c:v>434.36285119999997</c:v>
                </c:pt>
                <c:pt idx="211">
                  <c:v>394.3315528</c:v>
                </c:pt>
                <c:pt idx="212">
                  <c:v>471.45199580000002</c:v>
                </c:pt>
                <c:pt idx="213">
                  <c:v>618.44361739999999</c:v>
                </c:pt>
                <c:pt idx="214">
                  <c:v>484.38736439999997</c:v>
                </c:pt>
                <c:pt idx="215">
                  <c:v>635.64487120000001</c:v>
                </c:pt>
                <c:pt idx="216">
                  <c:v>373.37883479999999</c:v>
                </c:pt>
                <c:pt idx="217">
                  <c:v>611.43945680000002</c:v>
                </c:pt>
                <c:pt idx="218">
                  <c:v>598.54047160000005</c:v>
                </c:pt>
                <c:pt idx="219">
                  <c:v>613.38233920000005</c:v>
                </c:pt>
                <c:pt idx="220">
                  <c:v>775.59594880000009</c:v>
                </c:pt>
                <c:pt idx="221">
                  <c:v>958.5772048</c:v>
                </c:pt>
                <c:pt idx="222">
                  <c:v>289.32132300000001</c:v>
                </c:pt>
                <c:pt idx="223">
                  <c:v>418.36793619999997</c:v>
                </c:pt>
                <c:pt idx="224">
                  <c:v>426.32138279999998</c:v>
                </c:pt>
                <c:pt idx="225">
                  <c:v>637.52787280000007</c:v>
                </c:pt>
                <c:pt idx="226">
                  <c:v>585.59283860000005</c:v>
                </c:pt>
                <c:pt idx="227">
                  <c:v>745.63001040000006</c:v>
                </c:pt>
                <c:pt idx="228">
                  <c:v>443.38431400000002</c:v>
                </c:pt>
                <c:pt idx="229">
                  <c:v>926.70727040000008</c:v>
                </c:pt>
                <c:pt idx="230">
                  <c:v>479.36905899999999</c:v>
                </c:pt>
                <c:pt idx="231">
                  <c:v>1007.7422708</c:v>
                </c:pt>
                <c:pt idx="232">
                  <c:v>666.55442060000007</c:v>
                </c:pt>
                <c:pt idx="233">
                  <c:v>499.3506466</c:v>
                </c:pt>
                <c:pt idx="234">
                  <c:v>1033.8518151999999</c:v>
                </c:pt>
                <c:pt idx="235">
                  <c:v>779.62724720000006</c:v>
                </c:pt>
                <c:pt idx="236">
                  <c:v>527.30917820000002</c:v>
                </c:pt>
                <c:pt idx="237">
                  <c:v>841.58174240000005</c:v>
                </c:pt>
                <c:pt idx="238">
                  <c:v>775.66871560000004</c:v>
                </c:pt>
                <c:pt idx="239">
                  <c:v>627.60340280000003</c:v>
                </c:pt>
                <c:pt idx="240">
                  <c:v>513.36629579999999</c:v>
                </c:pt>
                <c:pt idx="241">
                  <c:v>450.35776620000001</c:v>
                </c:pt>
                <c:pt idx="242">
                  <c:v>315.30058880000001</c:v>
                </c:pt>
                <c:pt idx="243">
                  <c:v>436.37850040000001</c:v>
                </c:pt>
                <c:pt idx="244">
                  <c:v>623.4894422000001</c:v>
                </c:pt>
                <c:pt idx="245">
                  <c:v>761.62492540000005</c:v>
                </c:pt>
                <c:pt idx="246">
                  <c:v>422.29008440000001</c:v>
                </c:pt>
                <c:pt idx="247">
                  <c:v>335.32680219999997</c:v>
                </c:pt>
                <c:pt idx="248">
                  <c:v>479.36905899999999</c:v>
                </c:pt>
                <c:pt idx="249">
                  <c:v>533.32548180000003</c:v>
                </c:pt>
                <c:pt idx="250">
                  <c:v>426.32138279999998</c:v>
                </c:pt>
                <c:pt idx="251">
                  <c:v>426.32138279999998</c:v>
                </c:pt>
                <c:pt idx="252">
                  <c:v>443.32443319999999</c:v>
                </c:pt>
                <c:pt idx="253">
                  <c:v>723.5646504</c:v>
                </c:pt>
                <c:pt idx="254">
                  <c:v>862.6755922000001</c:v>
                </c:pt>
                <c:pt idx="255">
                  <c:v>614.57177000000001</c:v>
                </c:pt>
                <c:pt idx="256">
                  <c:v>638.57177000000001</c:v>
                </c:pt>
                <c:pt idx="257">
                  <c:v>432.34720199999998</c:v>
                </c:pt>
                <c:pt idx="258">
                  <c:v>670.70713360000002</c:v>
                </c:pt>
                <c:pt idx="259">
                  <c:v>635.51222360000008</c:v>
                </c:pt>
                <c:pt idx="260">
                  <c:v>377.33736640000001</c:v>
                </c:pt>
                <c:pt idx="261">
                  <c:v>611.51222360000008</c:v>
                </c:pt>
                <c:pt idx="262">
                  <c:v>667.57482040000002</c:v>
                </c:pt>
                <c:pt idx="263">
                  <c:v>749.65306640000006</c:v>
                </c:pt>
                <c:pt idx="264">
                  <c:v>656.63397260000011</c:v>
                </c:pt>
                <c:pt idx="265">
                  <c:v>599.57210440000006</c:v>
                </c:pt>
                <c:pt idx="266">
                  <c:v>820.62864460000003</c:v>
                </c:pt>
                <c:pt idx="267">
                  <c:v>792.57488020000005</c:v>
                </c:pt>
                <c:pt idx="268">
                  <c:v>823.58893620000003</c:v>
                </c:pt>
                <c:pt idx="269">
                  <c:v>513.40267919999997</c:v>
                </c:pt>
                <c:pt idx="270">
                  <c:v>371.30567379999997</c:v>
                </c:pt>
                <c:pt idx="271">
                  <c:v>803.4747010000001</c:v>
                </c:pt>
                <c:pt idx="272">
                  <c:v>410.32646779999999</c:v>
                </c:pt>
                <c:pt idx="273">
                  <c:v>347.36318560000001</c:v>
                </c:pt>
                <c:pt idx="274">
                  <c:v>440.32476759999997</c:v>
                </c:pt>
                <c:pt idx="275">
                  <c:v>559.33539160000009</c:v>
                </c:pt>
                <c:pt idx="276">
                  <c:v>529.28844400000003</c:v>
                </c:pt>
                <c:pt idx="277">
                  <c:v>641.41363760000002</c:v>
                </c:pt>
                <c:pt idx="278">
                  <c:v>695.53335200000004</c:v>
                </c:pt>
                <c:pt idx="279">
                  <c:v>571.54080600000009</c:v>
                </c:pt>
                <c:pt idx="280">
                  <c:v>773.5802996000001</c:v>
                </c:pt>
                <c:pt idx="281">
                  <c:v>803.62724720000006</c:v>
                </c:pt>
                <c:pt idx="282">
                  <c:v>805.54900120000002</c:v>
                </c:pt>
                <c:pt idx="283">
                  <c:v>301.32132300000001</c:v>
                </c:pt>
                <c:pt idx="284">
                  <c:v>450.35776620000001</c:v>
                </c:pt>
                <c:pt idx="285">
                  <c:v>452.3734154</c:v>
                </c:pt>
                <c:pt idx="286">
                  <c:v>579.44962680000003</c:v>
                </c:pt>
                <c:pt idx="287">
                  <c:v>387.3581006</c:v>
                </c:pt>
                <c:pt idx="288">
                  <c:v>601.58775360000004</c:v>
                </c:pt>
                <c:pt idx="289">
                  <c:v>525.53532680000001</c:v>
                </c:pt>
                <c:pt idx="290">
                  <c:v>385.28257059999999</c:v>
                </c:pt>
                <c:pt idx="291">
                  <c:v>566.44149140000002</c:v>
                </c:pt>
                <c:pt idx="292">
                  <c:v>712.5122834</c:v>
                </c:pt>
                <c:pt idx="293">
                  <c:v>678.50680420000003</c:v>
                </c:pt>
                <c:pt idx="294">
                  <c:v>822.75447540000005</c:v>
                </c:pt>
                <c:pt idx="295">
                  <c:v>418.36793619999997</c:v>
                </c:pt>
                <c:pt idx="296">
                  <c:v>590.32997220000004</c:v>
                </c:pt>
                <c:pt idx="297">
                  <c:v>920.6698384</c:v>
                </c:pt>
                <c:pt idx="298">
                  <c:v>746.56940100000008</c:v>
                </c:pt>
                <c:pt idx="299">
                  <c:v>732.5537518000001</c:v>
                </c:pt>
                <c:pt idx="300">
                  <c:v>627.60340280000003</c:v>
                </c:pt>
                <c:pt idx="301">
                  <c:v>597.46019100000001</c:v>
                </c:pt>
                <c:pt idx="302">
                  <c:v>895.59594880000009</c:v>
                </c:pt>
                <c:pt idx="303">
                  <c:v>466.35268120000001</c:v>
                </c:pt>
                <c:pt idx="304">
                  <c:v>448.34211699999997</c:v>
                </c:pt>
                <c:pt idx="305">
                  <c:v>780.4964384000001</c:v>
                </c:pt>
                <c:pt idx="306">
                  <c:v>477.29589799999997</c:v>
                </c:pt>
                <c:pt idx="307">
                  <c:v>858.71809200000007</c:v>
                </c:pt>
                <c:pt idx="308">
                  <c:v>305.316238</c:v>
                </c:pt>
                <c:pt idx="309">
                  <c:v>533.32548180000003</c:v>
                </c:pt>
                <c:pt idx="310">
                  <c:v>345.34753639999997</c:v>
                </c:pt>
                <c:pt idx="311">
                  <c:v>460.2305978</c:v>
                </c:pt>
                <c:pt idx="312">
                  <c:v>516.29319459999999</c:v>
                </c:pt>
                <c:pt idx="313">
                  <c:v>374.29008440000001</c:v>
                </c:pt>
                <c:pt idx="314">
                  <c:v>666.50680420000003</c:v>
                </c:pt>
                <c:pt idx="315">
                  <c:v>769.58652740000002</c:v>
                </c:pt>
                <c:pt idx="316">
                  <c:v>721.54900120000002</c:v>
                </c:pt>
                <c:pt idx="317">
                  <c:v>616.34562140000003</c:v>
                </c:pt>
                <c:pt idx="318">
                  <c:v>655.48916760000009</c:v>
                </c:pt>
                <c:pt idx="319">
                  <c:v>661.53611520000004</c:v>
                </c:pt>
                <c:pt idx="320">
                  <c:v>456.3907964</c:v>
                </c:pt>
                <c:pt idx="321">
                  <c:v>605.4735184000001</c:v>
                </c:pt>
                <c:pt idx="322">
                  <c:v>482.37171519999998</c:v>
                </c:pt>
                <c:pt idx="323">
                  <c:v>375.32171719999997</c:v>
                </c:pt>
                <c:pt idx="324">
                  <c:v>357.31115299999999</c:v>
                </c:pt>
                <c:pt idx="325">
                  <c:v>761.5802996000001</c:v>
                </c:pt>
                <c:pt idx="326">
                  <c:v>500.38227940000002</c:v>
                </c:pt>
                <c:pt idx="327">
                  <c:v>319.33188719999998</c:v>
                </c:pt>
                <c:pt idx="328">
                  <c:v>533.32548180000003</c:v>
                </c:pt>
                <c:pt idx="329">
                  <c:v>720.60136820000002</c:v>
                </c:pt>
                <c:pt idx="330">
                  <c:v>904.5909236</c:v>
                </c:pt>
                <c:pt idx="331">
                  <c:v>789.61159800000007</c:v>
                </c:pt>
                <c:pt idx="332">
                  <c:v>805.64289640000004</c:v>
                </c:pt>
                <c:pt idx="333">
                  <c:v>790.67961420000006</c:v>
                </c:pt>
                <c:pt idx="334">
                  <c:v>307.18635360000002</c:v>
                </c:pt>
                <c:pt idx="335">
                  <c:v>821.67419480000001</c:v>
                </c:pt>
                <c:pt idx="336">
                  <c:v>1055.7200031999998</c:v>
                </c:pt>
                <c:pt idx="337">
                  <c:v>907.68283140000005</c:v>
                </c:pt>
                <c:pt idx="338">
                  <c:v>811.63233220000006</c:v>
                </c:pt>
                <c:pt idx="339">
                  <c:v>667.67108460000009</c:v>
                </c:pt>
                <c:pt idx="340">
                  <c:v>486.43053299999997</c:v>
                </c:pt>
                <c:pt idx="341">
                  <c:v>975.94260020000002</c:v>
                </c:pt>
                <c:pt idx="342">
                  <c:v>425.31386900000001</c:v>
                </c:pt>
                <c:pt idx="343">
                  <c:v>803.4747010000001</c:v>
                </c:pt>
                <c:pt idx="344">
                  <c:v>329.27985460000002</c:v>
                </c:pt>
                <c:pt idx="345">
                  <c:v>374.29008440000001</c:v>
                </c:pt>
                <c:pt idx="346">
                  <c:v>261.2536412</c:v>
                </c:pt>
                <c:pt idx="347">
                  <c:v>906.54590640000004</c:v>
                </c:pt>
                <c:pt idx="348">
                  <c:v>821.60142800000006</c:v>
                </c:pt>
                <c:pt idx="349">
                  <c:v>692.52245340000002</c:v>
                </c:pt>
                <c:pt idx="350">
                  <c:v>779.5544804000001</c:v>
                </c:pt>
                <c:pt idx="351">
                  <c:v>781.57012960000009</c:v>
                </c:pt>
                <c:pt idx="352">
                  <c:v>525.36629579999999</c:v>
                </c:pt>
                <c:pt idx="353">
                  <c:v>763.59594880000009</c:v>
                </c:pt>
                <c:pt idx="354">
                  <c:v>608.56120580000004</c:v>
                </c:pt>
                <c:pt idx="355">
                  <c:v>799.59594880000009</c:v>
                </c:pt>
                <c:pt idx="356">
                  <c:v>541.39759420000007</c:v>
                </c:pt>
                <c:pt idx="357">
                  <c:v>374.32646779999999</c:v>
                </c:pt>
                <c:pt idx="358">
                  <c:v>402.345191</c:v>
                </c:pt>
                <c:pt idx="359">
                  <c:v>556.52990740000007</c:v>
                </c:pt>
                <c:pt idx="360">
                  <c:v>417.36866479999998</c:v>
                </c:pt>
                <c:pt idx="361">
                  <c:v>893.66718220000007</c:v>
                </c:pt>
                <c:pt idx="362">
                  <c:v>361.34245140000002</c:v>
                </c:pt>
                <c:pt idx="363">
                  <c:v>410.32646779999999</c:v>
                </c:pt>
                <c:pt idx="364">
                  <c:v>517.30369900000005</c:v>
                </c:pt>
                <c:pt idx="365">
                  <c:v>370.25878599999999</c:v>
                </c:pt>
                <c:pt idx="366">
                  <c:v>373.20980379999997</c:v>
                </c:pt>
                <c:pt idx="367">
                  <c:v>357.31115299999999</c:v>
                </c:pt>
                <c:pt idx="368">
                  <c:v>485.33499740000002</c:v>
                </c:pt>
                <c:pt idx="369">
                  <c:v>303.33697219999999</c:v>
                </c:pt>
                <c:pt idx="370">
                  <c:v>301.32132300000001</c:v>
                </c:pt>
                <c:pt idx="371">
                  <c:v>287.30567379999997</c:v>
                </c:pt>
                <c:pt idx="372">
                  <c:v>396.28732120000001</c:v>
                </c:pt>
                <c:pt idx="373">
                  <c:v>583.57718940000007</c:v>
                </c:pt>
                <c:pt idx="374">
                  <c:v>417.40504820000001</c:v>
                </c:pt>
                <c:pt idx="375">
                  <c:v>396.3108186</c:v>
                </c:pt>
                <c:pt idx="376">
                  <c:v>556.52990740000007</c:v>
                </c:pt>
                <c:pt idx="377">
                  <c:v>656.52245340000002</c:v>
                </c:pt>
                <c:pt idx="378">
                  <c:v>680.52245340000002</c:v>
                </c:pt>
                <c:pt idx="379">
                  <c:v>763.59594880000009</c:v>
                </c:pt>
                <c:pt idx="380">
                  <c:v>841.58174240000005</c:v>
                </c:pt>
                <c:pt idx="381">
                  <c:v>832.65379500000006</c:v>
                </c:pt>
                <c:pt idx="382">
                  <c:v>557.56154020000008</c:v>
                </c:pt>
                <c:pt idx="383">
                  <c:v>893.66718220000007</c:v>
                </c:pt>
                <c:pt idx="384">
                  <c:v>583.57718940000007</c:v>
                </c:pt>
                <c:pt idx="385">
                  <c:v>829.72390560000008</c:v>
                </c:pt>
                <c:pt idx="386">
                  <c:v>651.6397862</c:v>
                </c:pt>
                <c:pt idx="387">
                  <c:v>641.4218800000001</c:v>
                </c:pt>
                <c:pt idx="388">
                  <c:v>460.26698119999998</c:v>
                </c:pt>
                <c:pt idx="389">
                  <c:v>400.24585279999997</c:v>
                </c:pt>
                <c:pt idx="390">
                  <c:v>697.47623440000007</c:v>
                </c:pt>
                <c:pt idx="391">
                  <c:v>370.25878599999999</c:v>
                </c:pt>
                <c:pt idx="392">
                  <c:v>686.5565150000001</c:v>
                </c:pt>
                <c:pt idx="393">
                  <c:v>722.56940100000008</c:v>
                </c:pt>
                <c:pt idx="394">
                  <c:v>612.55612080000003</c:v>
                </c:pt>
                <c:pt idx="395">
                  <c:v>1043.7786541999999</c:v>
                </c:pt>
                <c:pt idx="396">
                  <c:v>796.60617860000002</c:v>
                </c:pt>
                <c:pt idx="397">
                  <c:v>807.58577880000007</c:v>
                </c:pt>
                <c:pt idx="398">
                  <c:v>774.60069940000005</c:v>
                </c:pt>
                <c:pt idx="399">
                  <c:v>448.34211699999997</c:v>
                </c:pt>
                <c:pt idx="400">
                  <c:v>555.41324340000006</c:v>
                </c:pt>
                <c:pt idx="401">
                  <c:v>442.32918380000001</c:v>
                </c:pt>
                <c:pt idx="402">
                  <c:v>667.67108460000009</c:v>
                </c:pt>
                <c:pt idx="403">
                  <c:v>592.4571406</c:v>
                </c:pt>
                <c:pt idx="404">
                  <c:v>415.22036800000001</c:v>
                </c:pt>
                <c:pt idx="405">
                  <c:v>418.35268120000001</c:v>
                </c:pt>
                <c:pt idx="406">
                  <c:v>338.268956</c:v>
                </c:pt>
                <c:pt idx="407">
                  <c:v>768.57488020000005</c:v>
                </c:pt>
                <c:pt idx="408">
                  <c:v>543.3404766000001</c:v>
                </c:pt>
                <c:pt idx="409">
                  <c:v>653.52278780000006</c:v>
                </c:pt>
                <c:pt idx="410">
                  <c:v>452.37011699999999</c:v>
                </c:pt>
                <c:pt idx="411">
                  <c:v>302.25503859999998</c:v>
                </c:pt>
                <c:pt idx="412">
                  <c:v>343.33188719999998</c:v>
                </c:pt>
                <c:pt idx="413">
                  <c:v>410.32646779999999</c:v>
                </c:pt>
                <c:pt idx="414">
                  <c:v>467.34793059999998</c:v>
                </c:pt>
                <c:pt idx="415">
                  <c:v>976.6414228000001</c:v>
                </c:pt>
                <c:pt idx="416">
                  <c:v>691.50205360000007</c:v>
                </c:pt>
                <c:pt idx="417">
                  <c:v>401.30232059999997</c:v>
                </c:pt>
                <c:pt idx="418">
                  <c:v>803.62724720000006</c:v>
                </c:pt>
                <c:pt idx="419">
                  <c:v>1087.7015907999998</c:v>
                </c:pt>
                <c:pt idx="420">
                  <c:v>418.36793619999997</c:v>
                </c:pt>
                <c:pt idx="421">
                  <c:v>442.31629779999997</c:v>
                </c:pt>
                <c:pt idx="422">
                  <c:v>835.76261080000006</c:v>
                </c:pt>
                <c:pt idx="423">
                  <c:v>434.36285119999997</c:v>
                </c:pt>
                <c:pt idx="424">
                  <c:v>529.5302418</c:v>
                </c:pt>
                <c:pt idx="425">
                  <c:v>581.56154020000008</c:v>
                </c:pt>
                <c:pt idx="426">
                  <c:v>743.61436120000008</c:v>
                </c:pt>
                <c:pt idx="427">
                  <c:v>663.6397862</c:v>
                </c:pt>
                <c:pt idx="428">
                  <c:v>404.38867039999997</c:v>
                </c:pt>
                <c:pt idx="429">
                  <c:v>321.31115299999999</c:v>
                </c:pt>
                <c:pt idx="430">
                  <c:v>260.25839180000003</c:v>
                </c:pt>
                <c:pt idx="431">
                  <c:v>539.55097600000011</c:v>
                </c:pt>
                <c:pt idx="432">
                  <c:v>427.3295182</c:v>
                </c:pt>
                <c:pt idx="433">
                  <c:v>485.29861399999999</c:v>
                </c:pt>
                <c:pt idx="434">
                  <c:v>737.5802996000001</c:v>
                </c:pt>
                <c:pt idx="435">
                  <c:v>726.51017460000003</c:v>
                </c:pt>
                <c:pt idx="436">
                  <c:v>805.64289640000004</c:v>
                </c:pt>
                <c:pt idx="437">
                  <c:v>585.55645520000007</c:v>
                </c:pt>
                <c:pt idx="438">
                  <c:v>836.68509340000003</c:v>
                </c:pt>
                <c:pt idx="439">
                  <c:v>683.66599960000008</c:v>
                </c:pt>
                <c:pt idx="440">
                  <c:v>681.65035040000009</c:v>
                </c:pt>
                <c:pt idx="441">
                  <c:v>466.35268120000001</c:v>
                </c:pt>
                <c:pt idx="442">
                  <c:v>865.66402480000011</c:v>
                </c:pt>
                <c:pt idx="443">
                  <c:v>434.36285119999997</c:v>
                </c:pt>
                <c:pt idx="444">
                  <c:v>436.37850040000001</c:v>
                </c:pt>
                <c:pt idx="445">
                  <c:v>411.29821979999997</c:v>
                </c:pt>
                <c:pt idx="446">
                  <c:v>467.34793059999998</c:v>
                </c:pt>
                <c:pt idx="447">
                  <c:v>685.68164880000006</c:v>
                </c:pt>
                <c:pt idx="448">
                  <c:v>527.55097599999999</c:v>
                </c:pt>
                <c:pt idx="449">
                  <c:v>372.27443519999997</c:v>
                </c:pt>
                <c:pt idx="450">
                  <c:v>580.44487620000007</c:v>
                </c:pt>
                <c:pt idx="451">
                  <c:v>556.31631500000003</c:v>
                </c:pt>
                <c:pt idx="452">
                  <c:v>725.50753280000004</c:v>
                </c:pt>
                <c:pt idx="453">
                  <c:v>734.61701740000001</c:v>
                </c:pt>
                <c:pt idx="454">
                  <c:v>875.61199220000003</c:v>
                </c:pt>
                <c:pt idx="455">
                  <c:v>746.61701740000001</c:v>
                </c:pt>
                <c:pt idx="456">
                  <c:v>597.55645520000007</c:v>
                </c:pt>
                <c:pt idx="457">
                  <c:v>315.30058880000001</c:v>
                </c:pt>
                <c:pt idx="458">
                  <c:v>879.65153300000009</c:v>
                </c:pt>
                <c:pt idx="459">
                  <c:v>907.6650734000001</c:v>
                </c:pt>
                <c:pt idx="460">
                  <c:v>492.41594679999997</c:v>
                </c:pt>
                <c:pt idx="461">
                  <c:v>573.55645520000007</c:v>
                </c:pt>
                <c:pt idx="462">
                  <c:v>301.2485562</c:v>
                </c:pt>
                <c:pt idx="463">
                  <c:v>331.29550380000001</c:v>
                </c:pt>
                <c:pt idx="464">
                  <c:v>399.29821979999997</c:v>
                </c:pt>
                <c:pt idx="465">
                  <c:v>499.31426319999997</c:v>
                </c:pt>
                <c:pt idx="466">
                  <c:v>362.29008440000001</c:v>
                </c:pt>
                <c:pt idx="467">
                  <c:v>572.35579140000004</c:v>
                </c:pt>
                <c:pt idx="468">
                  <c:v>554.38161060000004</c:v>
                </c:pt>
                <c:pt idx="469">
                  <c:v>548.28302460000009</c:v>
                </c:pt>
                <c:pt idx="470">
                  <c:v>694.5381026</c:v>
                </c:pt>
                <c:pt idx="471">
                  <c:v>765.61159800000007</c:v>
                </c:pt>
                <c:pt idx="472">
                  <c:v>856.70244280000009</c:v>
                </c:pt>
                <c:pt idx="473">
                  <c:v>416.33703199999997</c:v>
                </c:pt>
                <c:pt idx="474">
                  <c:v>408.3108186</c:v>
                </c:pt>
                <c:pt idx="475">
                  <c:v>434.36285119999997</c:v>
                </c:pt>
                <c:pt idx="476">
                  <c:v>741.49293220000004</c:v>
                </c:pt>
                <c:pt idx="477">
                  <c:v>555.5458910000001</c:v>
                </c:pt>
                <c:pt idx="478">
                  <c:v>835.63233220000006</c:v>
                </c:pt>
                <c:pt idx="479">
                  <c:v>611.60848780000003</c:v>
                </c:pt>
                <c:pt idx="480">
                  <c:v>402.37302119999998</c:v>
                </c:pt>
                <c:pt idx="481">
                  <c:v>361.30606799999998</c:v>
                </c:pt>
                <c:pt idx="482">
                  <c:v>483.4883792</c:v>
                </c:pt>
                <c:pt idx="483">
                  <c:v>468.36833039999999</c:v>
                </c:pt>
                <c:pt idx="484">
                  <c:v>515.47820920000004</c:v>
                </c:pt>
                <c:pt idx="485">
                  <c:v>424.3057336</c:v>
                </c:pt>
                <c:pt idx="486">
                  <c:v>610.4442074000001</c:v>
                </c:pt>
                <c:pt idx="487">
                  <c:v>719.53335200000004</c:v>
                </c:pt>
                <c:pt idx="488">
                  <c:v>515.30917820000002</c:v>
                </c:pt>
                <c:pt idx="489">
                  <c:v>667.46567020000009</c:v>
                </c:pt>
                <c:pt idx="490">
                  <c:v>737.5802996000001</c:v>
                </c:pt>
                <c:pt idx="491">
                  <c:v>777.61159800000007</c:v>
                </c:pt>
                <c:pt idx="492">
                  <c:v>442.31629779999997</c:v>
                </c:pt>
                <c:pt idx="493">
                  <c:v>408.3108186</c:v>
                </c:pt>
                <c:pt idx="494">
                  <c:v>420.38358540000002</c:v>
                </c:pt>
                <c:pt idx="495">
                  <c:v>422.29008440000001</c:v>
                </c:pt>
                <c:pt idx="496">
                  <c:v>721.5853846</c:v>
                </c:pt>
                <c:pt idx="497">
                  <c:v>425.35025239999999</c:v>
                </c:pt>
                <c:pt idx="498">
                  <c:v>905.66718220000007</c:v>
                </c:pt>
                <c:pt idx="499">
                  <c:v>569.42889260000004</c:v>
                </c:pt>
                <c:pt idx="500">
                  <c:v>597.46019100000001</c:v>
                </c:pt>
                <c:pt idx="501">
                  <c:v>359.32680219999997</c:v>
                </c:pt>
                <c:pt idx="502">
                  <c:v>391.2988742</c:v>
                </c:pt>
                <c:pt idx="503">
                  <c:v>792.57488020000005</c:v>
                </c:pt>
                <c:pt idx="504">
                  <c:v>484.28560659999999</c:v>
                </c:pt>
                <c:pt idx="505">
                  <c:v>387.18906959999998</c:v>
                </c:pt>
                <c:pt idx="506">
                  <c:v>401.2411022</c:v>
                </c:pt>
                <c:pt idx="507">
                  <c:v>541.36121080000009</c:v>
                </c:pt>
                <c:pt idx="508">
                  <c:v>408.3108186</c:v>
                </c:pt>
                <c:pt idx="509">
                  <c:v>258.27912600000002</c:v>
                </c:pt>
                <c:pt idx="510">
                  <c:v>502.31392879999999</c:v>
                </c:pt>
                <c:pt idx="511">
                  <c:v>738.60069940000005</c:v>
                </c:pt>
                <c:pt idx="512">
                  <c:v>1119.3005911999999</c:v>
                </c:pt>
                <c:pt idx="513">
                  <c:v>1051.4099798</c:v>
                </c:pt>
                <c:pt idx="514">
                  <c:v>792.57488020000005</c:v>
                </c:pt>
                <c:pt idx="515">
                  <c:v>958.75825440000006</c:v>
                </c:pt>
                <c:pt idx="516">
                  <c:v>880.5909236</c:v>
                </c:pt>
                <c:pt idx="517">
                  <c:v>803.62724720000006</c:v>
                </c:pt>
                <c:pt idx="518">
                  <c:v>525.40267919999997</c:v>
                </c:pt>
                <c:pt idx="519">
                  <c:v>523.38702999999998</c:v>
                </c:pt>
                <c:pt idx="520">
                  <c:v>954.61481520000007</c:v>
                </c:pt>
                <c:pt idx="521">
                  <c:v>437.99620679999998</c:v>
                </c:pt>
                <c:pt idx="522">
                  <c:v>354.26387099999999</c:v>
                </c:pt>
                <c:pt idx="523">
                  <c:v>288.12065919999998</c:v>
                </c:pt>
                <c:pt idx="524">
                  <c:v>639.4707552000001</c:v>
                </c:pt>
                <c:pt idx="525">
                  <c:v>429.27240059999997</c:v>
                </c:pt>
                <c:pt idx="526">
                  <c:v>513.36629579999999</c:v>
                </c:pt>
                <c:pt idx="527">
                  <c:v>483.31934819999998</c:v>
                </c:pt>
                <c:pt idx="528">
                  <c:v>514.31392879999999</c:v>
                </c:pt>
                <c:pt idx="529">
                  <c:v>668.63397260000011</c:v>
                </c:pt>
                <c:pt idx="530">
                  <c:v>655.63470119999999</c:v>
                </c:pt>
                <c:pt idx="531">
                  <c:v>500.34040240000002</c:v>
                </c:pt>
                <c:pt idx="532">
                  <c:v>406.29516940000002</c:v>
                </c:pt>
                <c:pt idx="533">
                  <c:v>420.38358540000002</c:v>
                </c:pt>
                <c:pt idx="534">
                  <c:v>556.52990740000007</c:v>
                </c:pt>
                <c:pt idx="535">
                  <c:v>661.53611520000004</c:v>
                </c:pt>
                <c:pt idx="536">
                  <c:v>605.4735184000001</c:v>
                </c:pt>
                <c:pt idx="537">
                  <c:v>566.44149140000002</c:v>
                </c:pt>
                <c:pt idx="538">
                  <c:v>507.40035740000002</c:v>
                </c:pt>
                <c:pt idx="539">
                  <c:v>517.33056680000004</c:v>
                </c:pt>
                <c:pt idx="540">
                  <c:v>404.38867039999997</c:v>
                </c:pt>
                <c:pt idx="541">
                  <c:v>583.40815840000005</c:v>
                </c:pt>
                <c:pt idx="542">
                  <c:v>473.26223060000001</c:v>
                </c:pt>
                <c:pt idx="543">
                  <c:v>684.48098500000003</c:v>
                </c:pt>
                <c:pt idx="544">
                  <c:v>738.5514300000001</c:v>
                </c:pt>
                <c:pt idx="545">
                  <c:v>751.59594880000009</c:v>
                </c:pt>
                <c:pt idx="546">
                  <c:v>792.57488020000005</c:v>
                </c:pt>
                <c:pt idx="547">
                  <c:v>835.68984399999999</c:v>
                </c:pt>
                <c:pt idx="548">
                  <c:v>655.63470119999999</c:v>
                </c:pt>
                <c:pt idx="549">
                  <c:v>450.35776620000001</c:v>
                </c:pt>
                <c:pt idx="550">
                  <c:v>778.63199780000002</c:v>
                </c:pt>
                <c:pt idx="551">
                  <c:v>420.38358540000002</c:v>
                </c:pt>
                <c:pt idx="552">
                  <c:v>717.59871200000009</c:v>
                </c:pt>
                <c:pt idx="553">
                  <c:v>569.44414760000006</c:v>
                </c:pt>
                <c:pt idx="554">
                  <c:v>518.46797939999999</c:v>
                </c:pt>
                <c:pt idx="555">
                  <c:v>419.36318560000001</c:v>
                </c:pt>
                <c:pt idx="556">
                  <c:v>479.36905899999999</c:v>
                </c:pt>
                <c:pt idx="557">
                  <c:v>541.56662520000009</c:v>
                </c:pt>
                <c:pt idx="558">
                  <c:v>517.33056680000004</c:v>
                </c:pt>
                <c:pt idx="559">
                  <c:v>359.36318560000001</c:v>
                </c:pt>
                <c:pt idx="560">
                  <c:v>763.59594880000009</c:v>
                </c:pt>
                <c:pt idx="561">
                  <c:v>744.60136820000002</c:v>
                </c:pt>
                <c:pt idx="562">
                  <c:v>748.63266660000011</c:v>
                </c:pt>
                <c:pt idx="563">
                  <c:v>827.62724720000006</c:v>
                </c:pt>
                <c:pt idx="564">
                  <c:v>832.72656180000001</c:v>
                </c:pt>
                <c:pt idx="565">
                  <c:v>434.36285119999997</c:v>
                </c:pt>
                <c:pt idx="566">
                  <c:v>361.30606799999998</c:v>
                </c:pt>
                <c:pt idx="567">
                  <c:v>365.316238</c:v>
                </c:pt>
                <c:pt idx="568">
                  <c:v>665.6554354000001</c:v>
                </c:pt>
                <c:pt idx="569">
                  <c:v>827.7082564000001</c:v>
                </c:pt>
                <c:pt idx="570">
                  <c:v>477.34516739999998</c:v>
                </c:pt>
                <c:pt idx="571">
                  <c:v>767.5263394000001</c:v>
                </c:pt>
                <c:pt idx="572">
                  <c:v>725.59555460000001</c:v>
                </c:pt>
                <c:pt idx="573">
                  <c:v>744.59250420000001</c:v>
                </c:pt>
                <c:pt idx="574">
                  <c:v>343.24136240000001</c:v>
                </c:pt>
                <c:pt idx="575">
                  <c:v>1096.6472962</c:v>
                </c:pt>
                <c:pt idx="576">
                  <c:v>400.357372</c:v>
                </c:pt>
                <c:pt idx="577">
                  <c:v>751.59594880000009</c:v>
                </c:pt>
                <c:pt idx="578">
                  <c:v>823.58069380000006</c:v>
                </c:pt>
                <c:pt idx="579">
                  <c:v>710.53301759999999</c:v>
                </c:pt>
                <c:pt idx="580">
                  <c:v>805.64289640000004</c:v>
                </c:pt>
                <c:pt idx="581">
                  <c:v>686.57177000000001</c:v>
                </c:pt>
                <c:pt idx="582">
                  <c:v>999.80995260000009</c:v>
                </c:pt>
                <c:pt idx="583">
                  <c:v>762.56431600000008</c:v>
                </c:pt>
                <c:pt idx="584">
                  <c:v>853.54900120000002</c:v>
                </c:pt>
                <c:pt idx="585">
                  <c:v>683.66599960000008</c:v>
                </c:pt>
                <c:pt idx="586">
                  <c:v>617.50165939999999</c:v>
                </c:pt>
                <c:pt idx="587">
                  <c:v>553.5302418</c:v>
                </c:pt>
                <c:pt idx="588">
                  <c:v>569.42889260000004</c:v>
                </c:pt>
                <c:pt idx="589">
                  <c:v>789.64798140000005</c:v>
                </c:pt>
                <c:pt idx="590">
                  <c:v>426.32138279999998</c:v>
                </c:pt>
                <c:pt idx="591">
                  <c:v>468.356066</c:v>
                </c:pt>
                <c:pt idx="592">
                  <c:v>981.72662160000004</c:v>
                </c:pt>
                <c:pt idx="593">
                  <c:v>832.70244280000009</c:v>
                </c:pt>
                <c:pt idx="594">
                  <c:v>524.38227940000002</c:v>
                </c:pt>
                <c:pt idx="595">
                  <c:v>386.1938202</c:v>
                </c:pt>
                <c:pt idx="596">
                  <c:v>667.50205360000007</c:v>
                </c:pt>
                <c:pt idx="597">
                  <c:v>765.5388312</c:v>
                </c:pt>
                <c:pt idx="598">
                  <c:v>372.27443519999997</c:v>
                </c:pt>
                <c:pt idx="599">
                  <c:v>803.59086380000008</c:v>
                </c:pt>
                <c:pt idx="600">
                  <c:v>424.2822362</c:v>
                </c:pt>
                <c:pt idx="601">
                  <c:v>618.36127060000001</c:v>
                </c:pt>
                <c:pt idx="602">
                  <c:v>947.8150376000001</c:v>
                </c:pt>
                <c:pt idx="603">
                  <c:v>501.49894339999997</c:v>
                </c:pt>
                <c:pt idx="604">
                  <c:v>821.44974920000004</c:v>
                </c:pt>
                <c:pt idx="605">
                  <c:v>584.5724388000001</c:v>
                </c:pt>
                <c:pt idx="606">
                  <c:v>661.52787280000007</c:v>
                </c:pt>
                <c:pt idx="607">
                  <c:v>439.29313480000002</c:v>
                </c:pt>
                <c:pt idx="608">
                  <c:v>827.7082564000001</c:v>
                </c:pt>
                <c:pt idx="609">
                  <c:v>907.6650734000001</c:v>
                </c:pt>
                <c:pt idx="610">
                  <c:v>446.43561799999998</c:v>
                </c:pt>
                <c:pt idx="611">
                  <c:v>415.29313480000002</c:v>
                </c:pt>
                <c:pt idx="612">
                  <c:v>444.41996879999999</c:v>
                </c:pt>
                <c:pt idx="613">
                  <c:v>397.31895400000002</c:v>
                </c:pt>
                <c:pt idx="614">
                  <c:v>370.25878599999999</c:v>
                </c:pt>
                <c:pt idx="615">
                  <c:v>535.374144</c:v>
                </c:pt>
                <c:pt idx="616">
                  <c:v>457.30369899999999</c:v>
                </c:pt>
                <c:pt idx="617">
                  <c:v>474.28263040000002</c:v>
                </c:pt>
                <c:pt idx="618">
                  <c:v>722.70008780000001</c:v>
                </c:pt>
                <c:pt idx="619">
                  <c:v>731.53335200000004</c:v>
                </c:pt>
                <c:pt idx="620">
                  <c:v>766.55923100000007</c:v>
                </c:pt>
                <c:pt idx="621">
                  <c:v>527.38194499999997</c:v>
                </c:pt>
                <c:pt idx="622">
                  <c:v>530.34522720000007</c:v>
                </c:pt>
                <c:pt idx="623">
                  <c:v>809.60142800000006</c:v>
                </c:pt>
                <c:pt idx="624">
                  <c:v>803.62724720000006</c:v>
                </c:pt>
                <c:pt idx="625">
                  <c:v>831.65854560000002</c:v>
                </c:pt>
                <c:pt idx="626">
                  <c:v>805.57012960000009</c:v>
                </c:pt>
                <c:pt idx="627">
                  <c:v>420.38358540000002</c:v>
                </c:pt>
                <c:pt idx="628">
                  <c:v>863.72114240000008</c:v>
                </c:pt>
                <c:pt idx="629">
                  <c:v>541.5302418</c:v>
                </c:pt>
                <c:pt idx="630">
                  <c:v>793.5853846</c:v>
                </c:pt>
                <c:pt idx="631">
                  <c:v>567.5458910000001</c:v>
                </c:pt>
                <c:pt idx="632">
                  <c:v>483.34284559999998</c:v>
                </c:pt>
                <c:pt idx="633">
                  <c:v>875.76576820000002</c:v>
                </c:pt>
                <c:pt idx="634">
                  <c:v>217.154661</c:v>
                </c:pt>
                <c:pt idx="635">
                  <c:v>517.33056680000004</c:v>
                </c:pt>
                <c:pt idx="636">
                  <c:v>921.69023820000007</c:v>
                </c:pt>
                <c:pt idx="637">
                  <c:v>723.5646504</c:v>
                </c:pt>
                <c:pt idx="638">
                  <c:v>868.79633800000011</c:v>
                </c:pt>
                <c:pt idx="639">
                  <c:v>286.27404100000001</c:v>
                </c:pt>
                <c:pt idx="640">
                  <c:v>779.70001400000001</c:v>
                </c:pt>
                <c:pt idx="641">
                  <c:v>792.57488020000005</c:v>
                </c:pt>
                <c:pt idx="642">
                  <c:v>569.42889260000004</c:v>
                </c:pt>
                <c:pt idx="643">
                  <c:v>539.38194500000009</c:v>
                </c:pt>
                <c:pt idx="644">
                  <c:v>436.37850040000001</c:v>
                </c:pt>
                <c:pt idx="645">
                  <c:v>561.43906260000006</c:v>
                </c:pt>
                <c:pt idx="646">
                  <c:v>569.56154020000008</c:v>
                </c:pt>
                <c:pt idx="647">
                  <c:v>444.41594679999997</c:v>
                </c:pt>
                <c:pt idx="648">
                  <c:v>429.40504820000001</c:v>
                </c:pt>
                <c:pt idx="649">
                  <c:v>594.4727898000001</c:v>
                </c:pt>
                <c:pt idx="650">
                  <c:v>387.32171719999997</c:v>
                </c:pt>
                <c:pt idx="651">
                  <c:v>701.67656380000005</c:v>
                </c:pt>
                <c:pt idx="652">
                  <c:v>651.67616960000009</c:v>
                </c:pt>
                <c:pt idx="653">
                  <c:v>341.29108759999997</c:v>
                </c:pt>
                <c:pt idx="654">
                  <c:v>397.28257059999999</c:v>
                </c:pt>
                <c:pt idx="655">
                  <c:v>426.32138279999998</c:v>
                </c:pt>
                <c:pt idx="656">
                  <c:v>498.31901379999999</c:v>
                </c:pt>
                <c:pt idx="657">
                  <c:v>751.59594880000009</c:v>
                </c:pt>
                <c:pt idx="658">
                  <c:v>681.51770280000005</c:v>
                </c:pt>
                <c:pt idx="659">
                  <c:v>556.52990740000007</c:v>
                </c:pt>
                <c:pt idx="660">
                  <c:v>774.60894180000003</c:v>
                </c:pt>
                <c:pt idx="661">
                  <c:v>761.5802996000001</c:v>
                </c:pt>
                <c:pt idx="662">
                  <c:v>662.57177000000001</c:v>
                </c:pt>
                <c:pt idx="663">
                  <c:v>497.33499740000002</c:v>
                </c:pt>
                <c:pt idx="664">
                  <c:v>528.32957799999997</c:v>
                </c:pt>
                <c:pt idx="665">
                  <c:v>749.5802996000001</c:v>
                </c:pt>
                <c:pt idx="666">
                  <c:v>891.75244080000004</c:v>
                </c:pt>
                <c:pt idx="667">
                  <c:v>420.38358540000002</c:v>
                </c:pt>
                <c:pt idx="668">
                  <c:v>408.3108186</c:v>
                </c:pt>
                <c:pt idx="669">
                  <c:v>416.38867039999997</c:v>
                </c:pt>
                <c:pt idx="670">
                  <c:v>669.68673380000007</c:v>
                </c:pt>
                <c:pt idx="671">
                  <c:v>818.71091260000003</c:v>
                </c:pt>
                <c:pt idx="672">
                  <c:v>345.34753639999997</c:v>
                </c:pt>
                <c:pt idx="673">
                  <c:v>530.4778748</c:v>
                </c:pt>
                <c:pt idx="674">
                  <c:v>721.54900120000002</c:v>
                </c:pt>
                <c:pt idx="675">
                  <c:v>775.6184148000001</c:v>
                </c:pt>
                <c:pt idx="676">
                  <c:v>779.62724720000006</c:v>
                </c:pt>
                <c:pt idx="677">
                  <c:v>738.58781340000007</c:v>
                </c:pt>
                <c:pt idx="678">
                  <c:v>1025.8256018</c:v>
                </c:pt>
                <c:pt idx="679">
                  <c:v>760.58505020000007</c:v>
                </c:pt>
                <c:pt idx="680">
                  <c:v>597.55645520000007</c:v>
                </c:pt>
                <c:pt idx="681">
                  <c:v>420.38358540000002</c:v>
                </c:pt>
                <c:pt idx="682">
                  <c:v>262.23765760000003</c:v>
                </c:pt>
                <c:pt idx="683">
                  <c:v>527.51459260000001</c:v>
                </c:pt>
                <c:pt idx="684">
                  <c:v>743.61436120000008</c:v>
                </c:pt>
                <c:pt idx="685">
                  <c:v>618.44361739999999</c:v>
                </c:pt>
                <c:pt idx="686">
                  <c:v>509.3713808</c:v>
                </c:pt>
                <c:pt idx="687">
                  <c:v>341.25635719999997</c:v>
                </c:pt>
                <c:pt idx="688">
                  <c:v>383.2669214</c:v>
                </c:pt>
                <c:pt idx="689">
                  <c:v>442.256417</c:v>
                </c:pt>
                <c:pt idx="690">
                  <c:v>604.30923800000005</c:v>
                </c:pt>
                <c:pt idx="691">
                  <c:v>443.28804980000001</c:v>
                </c:pt>
                <c:pt idx="692">
                  <c:v>471.31934819999998</c:v>
                </c:pt>
                <c:pt idx="693">
                  <c:v>410.26658700000002</c:v>
                </c:pt>
                <c:pt idx="694">
                  <c:v>541.3248274</c:v>
                </c:pt>
                <c:pt idx="695">
                  <c:v>746.61701740000001</c:v>
                </c:pt>
                <c:pt idx="696">
                  <c:v>316.28460519999999</c:v>
                </c:pt>
                <c:pt idx="697">
                  <c:v>420.38358540000002</c:v>
                </c:pt>
                <c:pt idx="698">
                  <c:v>480.27206619999998</c:v>
                </c:pt>
                <c:pt idx="699">
                  <c:v>763.63233220000006</c:v>
                </c:pt>
                <c:pt idx="700">
                  <c:v>811.57117820000008</c:v>
                </c:pt>
                <c:pt idx="701">
                  <c:v>745.63001040000006</c:v>
                </c:pt>
                <c:pt idx="702">
                  <c:v>445.43634659999998</c:v>
                </c:pt>
                <c:pt idx="703">
                  <c:v>507.40035740000002</c:v>
                </c:pt>
                <c:pt idx="704">
                  <c:v>461.43126159999997</c:v>
                </c:pt>
                <c:pt idx="705">
                  <c:v>473.22584719999998</c:v>
                </c:pt>
                <c:pt idx="706">
                  <c:v>387.22545300000002</c:v>
                </c:pt>
                <c:pt idx="707">
                  <c:v>515.47820920000004</c:v>
                </c:pt>
                <c:pt idx="708">
                  <c:v>840.55962520000003</c:v>
                </c:pt>
                <c:pt idx="709">
                  <c:v>442.29280039999998</c:v>
                </c:pt>
                <c:pt idx="710">
                  <c:v>831.65854560000002</c:v>
                </c:pt>
                <c:pt idx="711">
                  <c:v>374.32646779999999</c:v>
                </c:pt>
                <c:pt idx="712">
                  <c:v>720.5537518000001</c:v>
                </c:pt>
                <c:pt idx="713">
                  <c:v>833.80684240000005</c:v>
                </c:pt>
                <c:pt idx="714">
                  <c:v>919.78373920000001</c:v>
                </c:pt>
                <c:pt idx="715">
                  <c:v>971.8150376000001</c:v>
                </c:pt>
                <c:pt idx="716">
                  <c:v>426.32138279999998</c:v>
                </c:pt>
                <c:pt idx="717">
                  <c:v>804.6711444</c:v>
                </c:pt>
                <c:pt idx="718">
                  <c:v>497.3713808</c:v>
                </c:pt>
                <c:pt idx="719">
                  <c:v>605.4735184000001</c:v>
                </c:pt>
                <c:pt idx="720">
                  <c:v>485.50402839999998</c:v>
                </c:pt>
                <c:pt idx="721">
                  <c:v>369.28765559999999</c:v>
                </c:pt>
                <c:pt idx="722">
                  <c:v>372.27443519999997</c:v>
                </c:pt>
              </c:numCache>
            </c:numRef>
          </c:xVal>
          <c:yVal>
            <c:numRef>
              <c:f>all_notmix_noTM!$AF$2:$AF$724</c:f>
              <c:numCache>
                <c:formatCode>0.00</c:formatCode>
                <c:ptCount val="723"/>
                <c:pt idx="0">
                  <c:v>269.93333333333334</c:v>
                </c:pt>
                <c:pt idx="1">
                  <c:v>285.83333333333331</c:v>
                </c:pt>
                <c:pt idx="3">
                  <c:v>274.40000000000003</c:v>
                </c:pt>
                <c:pt idx="4">
                  <c:v>276.46666666666664</c:v>
                </c:pt>
                <c:pt idx="6">
                  <c:v>276.73333333333335</c:v>
                </c:pt>
                <c:pt idx="8">
                  <c:v>280.73333333333335</c:v>
                </c:pt>
                <c:pt idx="9">
                  <c:v>283.3</c:v>
                </c:pt>
                <c:pt idx="13">
                  <c:v>290.26666666666665</c:v>
                </c:pt>
                <c:pt idx="18">
                  <c:v>289.40000000000003</c:v>
                </c:pt>
                <c:pt idx="22">
                  <c:v>268.83333333333331</c:v>
                </c:pt>
                <c:pt idx="23">
                  <c:v>280.10000000000002</c:v>
                </c:pt>
                <c:pt idx="24">
                  <c:v>276.5</c:v>
                </c:pt>
                <c:pt idx="25">
                  <c:v>292.46666666666664</c:v>
                </c:pt>
                <c:pt idx="28">
                  <c:v>247.16666666666666</c:v>
                </c:pt>
                <c:pt idx="32">
                  <c:v>285.86666666666662</c:v>
                </c:pt>
                <c:pt idx="33">
                  <c:v>281.96666666666664</c:v>
                </c:pt>
                <c:pt idx="34">
                  <c:v>292.33333333333331</c:v>
                </c:pt>
                <c:pt idx="35">
                  <c:v>295.73333333333329</c:v>
                </c:pt>
                <c:pt idx="36">
                  <c:v>298.3</c:v>
                </c:pt>
                <c:pt idx="37">
                  <c:v>298.23333333333335</c:v>
                </c:pt>
                <c:pt idx="42">
                  <c:v>288.66666666666669</c:v>
                </c:pt>
                <c:pt idx="45">
                  <c:v>225.76666666666665</c:v>
                </c:pt>
                <c:pt idx="57">
                  <c:v>291.20000000000005</c:v>
                </c:pt>
                <c:pt idx="60">
                  <c:v>213.03333333333333</c:v>
                </c:pt>
                <c:pt idx="62">
                  <c:v>226.93333333333331</c:v>
                </c:pt>
                <c:pt idx="64">
                  <c:v>197.83333333333334</c:v>
                </c:pt>
                <c:pt idx="69">
                  <c:v>324.66666666666669</c:v>
                </c:pt>
                <c:pt idx="70">
                  <c:v>263.2</c:v>
                </c:pt>
                <c:pt idx="73">
                  <c:v>321.63333333333333</c:v>
                </c:pt>
                <c:pt idx="75">
                  <c:v>289.76666666666671</c:v>
                </c:pt>
                <c:pt idx="84">
                  <c:v>199.36666666666667</c:v>
                </c:pt>
                <c:pt idx="86">
                  <c:v>211.06666666666669</c:v>
                </c:pt>
                <c:pt idx="91">
                  <c:v>366.79999999999995</c:v>
                </c:pt>
                <c:pt idx="94">
                  <c:v>272.46666666666664</c:v>
                </c:pt>
                <c:pt idx="95">
                  <c:v>221.80000000000004</c:v>
                </c:pt>
                <c:pt idx="102">
                  <c:v>198.83333333333334</c:v>
                </c:pt>
                <c:pt idx="116">
                  <c:v>307.56666666666666</c:v>
                </c:pt>
                <c:pt idx="117">
                  <c:v>295.03333333333336</c:v>
                </c:pt>
                <c:pt idx="121">
                  <c:v>199.96666666666667</c:v>
                </c:pt>
                <c:pt idx="128">
                  <c:v>218.29999999999998</c:v>
                </c:pt>
                <c:pt idx="136" formatCode="General">
                  <c:v>323.02999999999997</c:v>
                </c:pt>
                <c:pt idx="142" formatCode="General">
                  <c:v>212.3</c:v>
                </c:pt>
                <c:pt idx="161" formatCode="General">
                  <c:v>284.3</c:v>
                </c:pt>
                <c:pt idx="168" formatCode="General">
                  <c:v>318.14</c:v>
                </c:pt>
                <c:pt idx="169" formatCode="General">
                  <c:v>286.39999999999998</c:v>
                </c:pt>
                <c:pt idx="170" formatCode="General">
                  <c:v>304.78699999999998</c:v>
                </c:pt>
                <c:pt idx="175" formatCode="General">
                  <c:v>195.53700000000001</c:v>
                </c:pt>
                <c:pt idx="182" formatCode="General">
                  <c:v>296.28100000000001</c:v>
                </c:pt>
                <c:pt idx="183" formatCode="General">
                  <c:v>284.77499999999998</c:v>
                </c:pt>
                <c:pt idx="187" formatCode="General">
                  <c:v>272.97000000000003</c:v>
                </c:pt>
                <c:pt idx="189" formatCode="General">
                  <c:v>283.67</c:v>
                </c:pt>
                <c:pt idx="190" formatCode="General">
                  <c:v>342.2</c:v>
                </c:pt>
                <c:pt idx="191" formatCode="General">
                  <c:v>300.5</c:v>
                </c:pt>
                <c:pt idx="194" formatCode="General">
                  <c:v>307.77</c:v>
                </c:pt>
                <c:pt idx="197" formatCode="General">
                  <c:v>320.7</c:v>
                </c:pt>
                <c:pt idx="208">
                  <c:v>280.66666666666669</c:v>
                </c:pt>
                <c:pt idx="209">
                  <c:v>210.30000000000004</c:v>
                </c:pt>
                <c:pt idx="218">
                  <c:v>260.63333333333338</c:v>
                </c:pt>
                <c:pt idx="224">
                  <c:v>213.16666666666666</c:v>
                </c:pt>
                <c:pt idx="249">
                  <c:v>218.96666666666667</c:v>
                </c:pt>
                <c:pt idx="255">
                  <c:v>265.2</c:v>
                </c:pt>
                <c:pt idx="256">
                  <c:v>265</c:v>
                </c:pt>
                <c:pt idx="258">
                  <c:v>277.43333333333334</c:v>
                </c:pt>
                <c:pt idx="264">
                  <c:v>284.63333333333338</c:v>
                </c:pt>
                <c:pt idx="267">
                  <c:v>290.26666666666665</c:v>
                </c:pt>
                <c:pt idx="272">
                  <c:v>214.26666666666665</c:v>
                </c:pt>
                <c:pt idx="291">
                  <c:v>270.70000000000005</c:v>
                </c:pt>
                <c:pt idx="292">
                  <c:v>281.06666666666666</c:v>
                </c:pt>
                <c:pt idx="293">
                  <c:v>268.7</c:v>
                </c:pt>
                <c:pt idx="294">
                  <c:v>309.63333333333338</c:v>
                </c:pt>
                <c:pt idx="298">
                  <c:v>281.96666666666664</c:v>
                </c:pt>
                <c:pt idx="299">
                  <c:v>278.86666666666673</c:v>
                </c:pt>
                <c:pt idx="307">
                  <c:v>326.93333333333334</c:v>
                </c:pt>
                <c:pt idx="309">
                  <c:v>217.03333333333333</c:v>
                </c:pt>
                <c:pt idx="312">
                  <c:v>213.96666666666667</c:v>
                </c:pt>
                <c:pt idx="314">
                  <c:v>272.3</c:v>
                </c:pt>
                <c:pt idx="328">
                  <c:v>213.73333333333335</c:v>
                </c:pt>
                <c:pt idx="330">
                  <c:v>304.60000000000002</c:v>
                </c:pt>
                <c:pt idx="340">
                  <c:v>225.86666666666667</c:v>
                </c:pt>
                <c:pt idx="349">
                  <c:v>273.36666666666673</c:v>
                </c:pt>
                <c:pt idx="354">
                  <c:v>260.96666666666664</c:v>
                </c:pt>
                <c:pt idx="359">
                  <c:v>256.59999999999997</c:v>
                </c:pt>
                <c:pt idx="378">
                  <c:v>275.9666666666667</c:v>
                </c:pt>
                <c:pt idx="392">
                  <c:v>277.66666666666669</c:v>
                </c:pt>
                <c:pt idx="393">
                  <c:v>286.59999999999997</c:v>
                </c:pt>
                <c:pt idx="394">
                  <c:v>264.43333333333334</c:v>
                </c:pt>
                <c:pt idx="395">
                  <c:v>339.09999999999997</c:v>
                </c:pt>
                <c:pt idx="396">
                  <c:v>299</c:v>
                </c:pt>
                <c:pt idx="398">
                  <c:v>290.36666666666662</c:v>
                </c:pt>
                <c:pt idx="403">
                  <c:v>278.7</c:v>
                </c:pt>
                <c:pt idx="407">
                  <c:v>293.93333333333334</c:v>
                </c:pt>
                <c:pt idx="415">
                  <c:v>320.36666666666667</c:v>
                </c:pt>
                <c:pt idx="421">
                  <c:v>201.43333333333331</c:v>
                </c:pt>
                <c:pt idx="435">
                  <c:v>284.13333333333333</c:v>
                </c:pt>
                <c:pt idx="454">
                  <c:v>302.2</c:v>
                </c:pt>
                <c:pt idx="467">
                  <c:v>248.5</c:v>
                </c:pt>
                <c:pt idx="468">
                  <c:v>246.73</c:v>
                </c:pt>
                <c:pt idx="470">
                  <c:v>279.67</c:v>
                </c:pt>
                <c:pt idx="472">
                  <c:v>327.7</c:v>
                </c:pt>
                <c:pt idx="473">
                  <c:v>212.16666666666666</c:v>
                </c:pt>
                <c:pt idx="474">
                  <c:v>195.19999999999996</c:v>
                </c:pt>
                <c:pt idx="483">
                  <c:v>210.33333333333334</c:v>
                </c:pt>
                <c:pt idx="486">
                  <c:v>260.23333333333335</c:v>
                </c:pt>
                <c:pt idx="492">
                  <c:v>203</c:v>
                </c:pt>
                <c:pt idx="493">
                  <c:v>195.33333333333334</c:v>
                </c:pt>
                <c:pt idx="503">
                  <c:v>292.8</c:v>
                </c:pt>
                <c:pt idx="504">
                  <c:v>220.73333333333335</c:v>
                </c:pt>
                <c:pt idx="514">
                  <c:v>292</c:v>
                </c:pt>
                <c:pt idx="516">
                  <c:v>301.03333333333336</c:v>
                </c:pt>
                <c:pt idx="529">
                  <c:v>268.79999999999995</c:v>
                </c:pt>
                <c:pt idx="534">
                  <c:v>254.30000000000004</c:v>
                </c:pt>
                <c:pt idx="537">
                  <c:v>265.73333333333335</c:v>
                </c:pt>
                <c:pt idx="539">
                  <c:v>216.23333333333335</c:v>
                </c:pt>
                <c:pt idx="543">
                  <c:v>276.4666666666667</c:v>
                </c:pt>
                <c:pt idx="544">
                  <c:v>281.5333333333333</c:v>
                </c:pt>
                <c:pt idx="546">
                  <c:v>290.5333333333333</c:v>
                </c:pt>
                <c:pt idx="549">
                  <c:v>235.19999999999996</c:v>
                </c:pt>
                <c:pt idx="550">
                  <c:v>299.03333333333336</c:v>
                </c:pt>
                <c:pt idx="558">
                  <c:v>213.73333333333335</c:v>
                </c:pt>
                <c:pt idx="573">
                  <c:v>277.93333333333334</c:v>
                </c:pt>
                <c:pt idx="575">
                  <c:v>329.63333333333338</c:v>
                </c:pt>
                <c:pt idx="578">
                  <c:v>297.7</c:v>
                </c:pt>
                <c:pt idx="579">
                  <c:v>283.53333333333336</c:v>
                </c:pt>
                <c:pt idx="581">
                  <c:v>275.89999999999998</c:v>
                </c:pt>
                <c:pt idx="582">
                  <c:v>338.2</c:v>
                </c:pt>
                <c:pt idx="583">
                  <c:v>286.90000000000003</c:v>
                </c:pt>
                <c:pt idx="586">
                  <c:v>268.7</c:v>
                </c:pt>
                <c:pt idx="593">
                  <c:v>322.36666666666667</c:v>
                </c:pt>
                <c:pt idx="595">
                  <c:v>195.80000000000004</c:v>
                </c:pt>
                <c:pt idx="599">
                  <c:v>300.66666666666669</c:v>
                </c:pt>
                <c:pt idx="600">
                  <c:v>213.6</c:v>
                </c:pt>
                <c:pt idx="617">
                  <c:v>0</c:v>
                </c:pt>
                <c:pt idx="620">
                  <c:v>289.63333333333327</c:v>
                </c:pt>
                <c:pt idx="627">
                  <c:v>196.23333333333335</c:v>
                </c:pt>
                <c:pt idx="635">
                  <c:v>212.26666666666665</c:v>
                </c:pt>
                <c:pt idx="636">
                  <c:v>317.83333333333331</c:v>
                </c:pt>
                <c:pt idx="638">
                  <c:v>320.3</c:v>
                </c:pt>
                <c:pt idx="641">
                  <c:v>290.36666666666662</c:v>
                </c:pt>
                <c:pt idx="645">
                  <c:v>254.06666666666669</c:v>
                </c:pt>
                <c:pt idx="649">
                  <c:v>280.06666666666666</c:v>
                </c:pt>
                <c:pt idx="655">
                  <c:v>200.76666666666665</c:v>
                </c:pt>
                <c:pt idx="656">
                  <c:v>231.5</c:v>
                </c:pt>
                <c:pt idx="659">
                  <c:v>254.29999999999998</c:v>
                </c:pt>
                <c:pt idx="660">
                  <c:v>291.06666666666666</c:v>
                </c:pt>
                <c:pt idx="662">
                  <c:v>271.93333333333334</c:v>
                </c:pt>
                <c:pt idx="669">
                  <c:v>219.76666666666665</c:v>
                </c:pt>
                <c:pt idx="673">
                  <c:v>247.96666666666667</c:v>
                </c:pt>
                <c:pt idx="677">
                  <c:v>282.06666666666666</c:v>
                </c:pt>
                <c:pt idx="678">
                  <c:v>340.16666666666669</c:v>
                </c:pt>
                <c:pt idx="679">
                  <c:v>286.5</c:v>
                </c:pt>
                <c:pt idx="693">
                  <c:v>209.26666666666665</c:v>
                </c:pt>
                <c:pt idx="708">
                  <c:v>295.13333333333333</c:v>
                </c:pt>
                <c:pt idx="712">
                  <c:v>281.86666666666667</c:v>
                </c:pt>
                <c:pt idx="716">
                  <c:v>203.1</c:v>
                </c:pt>
                <c:pt idx="717">
                  <c:v>311.29999999999995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F-43E6-AC48-7FC9CC993E38}"/>
            </c:ext>
          </c:extLst>
        </c:ser>
        <c:ser>
          <c:idx val="4"/>
          <c:order val="3"/>
          <c:tx>
            <c:v>[M+H-H2O]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all_notmix_noTM!$AG$2:$AG$724</c:f>
              <c:numCache>
                <c:formatCode>0.0000</c:formatCode>
                <c:ptCount val="723"/>
                <c:pt idx="0">
                  <c:v>655.46969220000005</c:v>
                </c:pt>
                <c:pt idx="1">
                  <c:v>729.50646380000001</c:v>
                </c:pt>
                <c:pt idx="2">
                  <c:v>742.50171319999993</c:v>
                </c:pt>
                <c:pt idx="3">
                  <c:v>679.46968619999996</c:v>
                </c:pt>
                <c:pt idx="4">
                  <c:v>703.46968619999996</c:v>
                </c:pt>
                <c:pt idx="5">
                  <c:v>790.50171319999993</c:v>
                </c:pt>
                <c:pt idx="6">
                  <c:v>683.50098459999992</c:v>
                </c:pt>
                <c:pt idx="7">
                  <c:v>770.53301160000001</c:v>
                </c:pt>
                <c:pt idx="8">
                  <c:v>707.50098459999992</c:v>
                </c:pt>
                <c:pt idx="9">
                  <c:v>731.50098459999992</c:v>
                </c:pt>
                <c:pt idx="10">
                  <c:v>766.50171319999993</c:v>
                </c:pt>
                <c:pt idx="11">
                  <c:v>410.24545260000002</c:v>
                </c:pt>
                <c:pt idx="12">
                  <c:v>296.29476920000002</c:v>
                </c:pt>
                <c:pt idx="13">
                  <c:v>739.57182379999995</c:v>
                </c:pt>
                <c:pt idx="14">
                  <c:v>374.26895000000002</c:v>
                </c:pt>
                <c:pt idx="15">
                  <c:v>388.2845992</c:v>
                </c:pt>
                <c:pt idx="16">
                  <c:v>367.33590320000002</c:v>
                </c:pt>
                <c:pt idx="17">
                  <c:v>740.55883080000001</c:v>
                </c:pt>
                <c:pt idx="18">
                  <c:v>753.50646380000001</c:v>
                </c:pt>
                <c:pt idx="19">
                  <c:v>766.50171319999993</c:v>
                </c:pt>
                <c:pt idx="20">
                  <c:v>794.53301160000001</c:v>
                </c:pt>
                <c:pt idx="21">
                  <c:v>818.53301160000001</c:v>
                </c:pt>
                <c:pt idx="22">
                  <c:v>679.46968619999996</c:v>
                </c:pt>
                <c:pt idx="23">
                  <c:v>749.47516539999992</c:v>
                </c:pt>
                <c:pt idx="24">
                  <c:v>727.46968619999996</c:v>
                </c:pt>
                <c:pt idx="25">
                  <c:v>801.50646380000001</c:v>
                </c:pt>
                <c:pt idx="26">
                  <c:v>814.50171319999993</c:v>
                </c:pt>
                <c:pt idx="27">
                  <c:v>862.50171319999993</c:v>
                </c:pt>
                <c:pt idx="28">
                  <c:v>573.43019259999994</c:v>
                </c:pt>
                <c:pt idx="29">
                  <c:v>296.29476920000002</c:v>
                </c:pt>
                <c:pt idx="30">
                  <c:v>367.33590320000002</c:v>
                </c:pt>
                <c:pt idx="31">
                  <c:v>750.54318160000003</c:v>
                </c:pt>
                <c:pt idx="32">
                  <c:v>753.50646380000001</c:v>
                </c:pt>
                <c:pt idx="33">
                  <c:v>775.46968619999996</c:v>
                </c:pt>
                <c:pt idx="34">
                  <c:v>777.50646380000001</c:v>
                </c:pt>
                <c:pt idx="35">
                  <c:v>781.53776219999997</c:v>
                </c:pt>
                <c:pt idx="36">
                  <c:v>805.53776219999997</c:v>
                </c:pt>
                <c:pt idx="37">
                  <c:v>849.50646380000001</c:v>
                </c:pt>
                <c:pt idx="38">
                  <c:v>279.23183800000004</c:v>
                </c:pt>
                <c:pt idx="39">
                  <c:v>346.27403500000003</c:v>
                </c:pt>
                <c:pt idx="40">
                  <c:v>303.23183800000004</c:v>
                </c:pt>
                <c:pt idx="41">
                  <c:v>327.23183800000004</c:v>
                </c:pt>
                <c:pt idx="42">
                  <c:v>633.59685460000003</c:v>
                </c:pt>
                <c:pt idx="43">
                  <c:v>301.21618880000005</c:v>
                </c:pt>
                <c:pt idx="44">
                  <c:v>283.20562460000002</c:v>
                </c:pt>
                <c:pt idx="45">
                  <c:v>401.34138240000004</c:v>
                </c:pt>
                <c:pt idx="46">
                  <c:v>379.26076740000002</c:v>
                </c:pt>
                <c:pt idx="47">
                  <c:v>377.32025400000003</c:v>
                </c:pt>
                <c:pt idx="48">
                  <c:v>520.339742</c:v>
                </c:pt>
                <c:pt idx="49">
                  <c:v>562.38668959999995</c:v>
                </c:pt>
                <c:pt idx="50">
                  <c:v>629.50165340000001</c:v>
                </c:pt>
                <c:pt idx="51">
                  <c:v>674.51188319999994</c:v>
                </c:pt>
                <c:pt idx="52">
                  <c:v>718.50171319999993</c:v>
                </c:pt>
                <c:pt idx="53">
                  <c:v>702.54318160000003</c:v>
                </c:pt>
                <c:pt idx="54">
                  <c:v>567.29285419999997</c:v>
                </c:pt>
                <c:pt idx="55">
                  <c:v>646.61323240000002</c:v>
                </c:pt>
                <c:pt idx="56">
                  <c:v>385.34646740000005</c:v>
                </c:pt>
                <c:pt idx="57">
                  <c:v>739.57182379999995</c:v>
                </c:pt>
                <c:pt idx="58">
                  <c:v>362.24545260000002</c:v>
                </c:pt>
                <c:pt idx="59">
                  <c:v>490.3655612</c:v>
                </c:pt>
                <c:pt idx="60">
                  <c:v>387.26585240000003</c:v>
                </c:pt>
                <c:pt idx="61">
                  <c:v>956.7396086</c:v>
                </c:pt>
                <c:pt idx="62">
                  <c:v>395.36720160000004</c:v>
                </c:pt>
                <c:pt idx="63">
                  <c:v>397.31008400000002</c:v>
                </c:pt>
                <c:pt idx="64">
                  <c:v>375.28934980000002</c:v>
                </c:pt>
                <c:pt idx="65">
                  <c:v>366.30024840000004</c:v>
                </c:pt>
                <c:pt idx="66">
                  <c:v>614.62340239999992</c:v>
                </c:pt>
                <c:pt idx="67">
                  <c:v>444.27442920000004</c:v>
                </c:pt>
                <c:pt idx="68">
                  <c:v>373.1367156</c:v>
                </c:pt>
                <c:pt idx="69">
                  <c:v>867.77995420000002</c:v>
                </c:pt>
                <c:pt idx="70">
                  <c:v>593.38127020000002</c:v>
                </c:pt>
                <c:pt idx="71">
                  <c:v>477.46461520000003</c:v>
                </c:pt>
                <c:pt idx="72">
                  <c:v>716.55883080000001</c:v>
                </c:pt>
                <c:pt idx="73">
                  <c:v>795.64967560000002</c:v>
                </c:pt>
                <c:pt idx="74">
                  <c:v>670.48058479999997</c:v>
                </c:pt>
                <c:pt idx="75">
                  <c:v>757.53776219999997</c:v>
                </c:pt>
                <c:pt idx="76">
                  <c:v>988.54226979999999</c:v>
                </c:pt>
                <c:pt idx="77">
                  <c:v>441.24003320000003</c:v>
                </c:pt>
                <c:pt idx="78">
                  <c:v>462.29787940000006</c:v>
                </c:pt>
                <c:pt idx="79">
                  <c:v>385.34646740000005</c:v>
                </c:pt>
                <c:pt idx="80">
                  <c:v>464.44617620000002</c:v>
                </c:pt>
                <c:pt idx="81">
                  <c:v>534.5244222</c:v>
                </c:pt>
                <c:pt idx="82">
                  <c:v>562.55572059999997</c:v>
                </c:pt>
                <c:pt idx="83">
                  <c:v>618.61831740000002</c:v>
                </c:pt>
                <c:pt idx="84">
                  <c:v>391.28426480000002</c:v>
                </c:pt>
                <c:pt idx="85">
                  <c:v>392.20808500000004</c:v>
                </c:pt>
                <c:pt idx="86">
                  <c:v>492.2414162</c:v>
                </c:pt>
                <c:pt idx="87">
                  <c:v>442.24888460000005</c:v>
                </c:pt>
                <c:pt idx="88">
                  <c:v>394.23528260000001</c:v>
                </c:pt>
                <c:pt idx="89">
                  <c:v>885.55342859999996</c:v>
                </c:pt>
                <c:pt idx="90">
                  <c:v>656.46493559999999</c:v>
                </c:pt>
                <c:pt idx="91">
                  <c:v>1098.0045221999999</c:v>
                </c:pt>
                <c:pt idx="92">
                  <c:v>520.339742</c:v>
                </c:pt>
                <c:pt idx="93">
                  <c:v>672.56900080000003</c:v>
                </c:pt>
                <c:pt idx="94">
                  <c:v>607.56595040000002</c:v>
                </c:pt>
                <c:pt idx="95">
                  <c:v>497.12602180000005</c:v>
                </c:pt>
                <c:pt idx="96">
                  <c:v>647.47820319999994</c:v>
                </c:pt>
                <c:pt idx="97">
                  <c:v>1022.6453508</c:v>
                </c:pt>
                <c:pt idx="98">
                  <c:v>824.65272599999992</c:v>
                </c:pt>
                <c:pt idx="99">
                  <c:v>758.67854519999992</c:v>
                </c:pt>
                <c:pt idx="100">
                  <c:v>225.22127380000001</c:v>
                </c:pt>
                <c:pt idx="101">
                  <c:v>684.5772432</c:v>
                </c:pt>
                <c:pt idx="102">
                  <c:v>325.31008400000002</c:v>
                </c:pt>
                <c:pt idx="103">
                  <c:v>548.54007139999999</c:v>
                </c:pt>
                <c:pt idx="104">
                  <c:v>312.32606760000004</c:v>
                </c:pt>
                <c:pt idx="105">
                  <c:v>392.29240020000003</c:v>
                </c:pt>
                <c:pt idx="106">
                  <c:v>296.29476920000002</c:v>
                </c:pt>
                <c:pt idx="107">
                  <c:v>328.32098260000004</c:v>
                </c:pt>
                <c:pt idx="108">
                  <c:v>799.50242739999999</c:v>
                </c:pt>
                <c:pt idx="109">
                  <c:v>375.28934980000002</c:v>
                </c:pt>
                <c:pt idx="110">
                  <c:v>688.52753239999993</c:v>
                </c:pt>
                <c:pt idx="111">
                  <c:v>393.24003320000003</c:v>
                </c:pt>
                <c:pt idx="112">
                  <c:v>742.57447999999999</c:v>
                </c:pt>
                <c:pt idx="113">
                  <c:v>702.54318160000003</c:v>
                </c:pt>
                <c:pt idx="114">
                  <c:v>683.54860099999996</c:v>
                </c:pt>
                <c:pt idx="115">
                  <c:v>800.65272599999992</c:v>
                </c:pt>
                <c:pt idx="116">
                  <c:v>849.585104</c:v>
                </c:pt>
                <c:pt idx="117">
                  <c:v>759.55341139999996</c:v>
                </c:pt>
                <c:pt idx="118">
                  <c:v>774.54318160000003</c:v>
                </c:pt>
                <c:pt idx="119">
                  <c:v>520.37612539999998</c:v>
                </c:pt>
                <c:pt idx="120">
                  <c:v>880.71532279999997</c:v>
                </c:pt>
                <c:pt idx="121">
                  <c:v>389.26861560000003</c:v>
                </c:pt>
                <c:pt idx="122">
                  <c:v>790.48058479999997</c:v>
                </c:pt>
                <c:pt idx="123">
                  <c:v>1163.7411256</c:v>
                </c:pt>
                <c:pt idx="124">
                  <c:v>732.48922140000002</c:v>
                </c:pt>
                <c:pt idx="125">
                  <c:v>287.14302780000003</c:v>
                </c:pt>
                <c:pt idx="126">
                  <c:v>378.26386500000001</c:v>
                </c:pt>
                <c:pt idx="127">
                  <c:v>436.23185340000003</c:v>
                </c:pt>
                <c:pt idx="128">
                  <c:v>498.28836380000001</c:v>
                </c:pt>
                <c:pt idx="129">
                  <c:v>408.21454840000001</c:v>
                </c:pt>
                <c:pt idx="130">
                  <c:v>394.19889920000003</c:v>
                </c:pt>
                <c:pt idx="131">
                  <c:v>688.52753239999993</c:v>
                </c:pt>
                <c:pt idx="132">
                  <c:v>385.34646740000005</c:v>
                </c:pt>
                <c:pt idx="133">
                  <c:v>871.68983800000001</c:v>
                </c:pt>
                <c:pt idx="134">
                  <c:v>833.60142199999996</c:v>
                </c:pt>
                <c:pt idx="135">
                  <c:v>550.5193372</c:v>
                </c:pt>
                <c:pt idx="136">
                  <c:v>938.68441859999996</c:v>
                </c:pt>
                <c:pt idx="137">
                  <c:v>684.5772432</c:v>
                </c:pt>
                <c:pt idx="138">
                  <c:v>294.27912000000003</c:v>
                </c:pt>
                <c:pt idx="139">
                  <c:v>357.27878560000005</c:v>
                </c:pt>
                <c:pt idx="140">
                  <c:v>395.36720160000004</c:v>
                </c:pt>
                <c:pt idx="141">
                  <c:v>434.43561200000005</c:v>
                </c:pt>
                <c:pt idx="142">
                  <c:v>498.28836380000001</c:v>
                </c:pt>
                <c:pt idx="143">
                  <c:v>482.29344880000002</c:v>
                </c:pt>
                <c:pt idx="144">
                  <c:v>326.34171680000003</c:v>
                </c:pt>
                <c:pt idx="145">
                  <c:v>604.50640399999997</c:v>
                </c:pt>
                <c:pt idx="146">
                  <c:v>564.53498639999998</c:v>
                </c:pt>
                <c:pt idx="147">
                  <c:v>417.24003320000003</c:v>
                </c:pt>
                <c:pt idx="148">
                  <c:v>464.44617620000002</c:v>
                </c:pt>
                <c:pt idx="149">
                  <c:v>696.5772432</c:v>
                </c:pt>
                <c:pt idx="150">
                  <c:v>405.2764166</c:v>
                </c:pt>
                <c:pt idx="151">
                  <c:v>386.24545260000002</c:v>
                </c:pt>
                <c:pt idx="152">
                  <c:v>792.67113840000002</c:v>
                </c:pt>
                <c:pt idx="153">
                  <c:v>954.72395940000001</c:v>
                </c:pt>
                <c:pt idx="154">
                  <c:v>694.59797739999999</c:v>
                </c:pt>
                <c:pt idx="155">
                  <c:v>666.63944579999998</c:v>
                </c:pt>
                <c:pt idx="156">
                  <c:v>436.45126120000003</c:v>
                </c:pt>
                <c:pt idx="157">
                  <c:v>294.24273660000006</c:v>
                </c:pt>
                <c:pt idx="158">
                  <c:v>310.27403500000003</c:v>
                </c:pt>
                <c:pt idx="159">
                  <c:v>436.24584680000004</c:v>
                </c:pt>
                <c:pt idx="160">
                  <c:v>385.34646740000005</c:v>
                </c:pt>
                <c:pt idx="161">
                  <c:v>687.53228300000001</c:v>
                </c:pt>
                <c:pt idx="162">
                  <c:v>768.59012919999998</c:v>
                </c:pt>
                <c:pt idx="163">
                  <c:v>299.29443480000003</c:v>
                </c:pt>
                <c:pt idx="164">
                  <c:v>606.38476200000002</c:v>
                </c:pt>
                <c:pt idx="165">
                  <c:v>602.62340239999992</c:v>
                </c:pt>
                <c:pt idx="166">
                  <c:v>576.36595539999996</c:v>
                </c:pt>
                <c:pt idx="167">
                  <c:v>380.21963340000002</c:v>
                </c:pt>
                <c:pt idx="168">
                  <c:v>876.66876939999997</c:v>
                </c:pt>
                <c:pt idx="169">
                  <c:v>717.50646380000001</c:v>
                </c:pt>
                <c:pt idx="170">
                  <c:v>813.58644159999994</c:v>
                </c:pt>
                <c:pt idx="171">
                  <c:v>436.28223020000001</c:v>
                </c:pt>
                <c:pt idx="172">
                  <c:v>744.59012919999998</c:v>
                </c:pt>
                <c:pt idx="173">
                  <c:v>828.6840244</c:v>
                </c:pt>
                <c:pt idx="174">
                  <c:v>603.29285419999997</c:v>
                </c:pt>
                <c:pt idx="175">
                  <c:v>389.26861560000003</c:v>
                </c:pt>
                <c:pt idx="176">
                  <c:v>373.27370060000004</c:v>
                </c:pt>
                <c:pt idx="177">
                  <c:v>620.45204960000001</c:v>
                </c:pt>
                <c:pt idx="178">
                  <c:v>365.2603732</c:v>
                </c:pt>
                <c:pt idx="179">
                  <c:v>573.43905659999996</c:v>
                </c:pt>
                <c:pt idx="180">
                  <c:v>1020.6828851999999</c:v>
                </c:pt>
                <c:pt idx="181">
                  <c:v>394.36793020000005</c:v>
                </c:pt>
                <c:pt idx="182">
                  <c:v>741.58747299999993</c:v>
                </c:pt>
                <c:pt idx="183">
                  <c:v>757.52487619999999</c:v>
                </c:pt>
                <c:pt idx="184">
                  <c:v>235.20562459999999</c:v>
                </c:pt>
                <c:pt idx="185">
                  <c:v>550.3139228</c:v>
                </c:pt>
                <c:pt idx="186">
                  <c:v>537.54670579999993</c:v>
                </c:pt>
                <c:pt idx="187">
                  <c:v>649.44386699999995</c:v>
                </c:pt>
                <c:pt idx="188">
                  <c:v>618.44928640000001</c:v>
                </c:pt>
                <c:pt idx="189">
                  <c:v>673.51663380000002</c:v>
                </c:pt>
                <c:pt idx="190">
                  <c:v>1021.7830644000001</c:v>
                </c:pt>
                <c:pt idx="191">
                  <c:v>826.55922499999997</c:v>
                </c:pt>
                <c:pt idx="192">
                  <c:v>742.57447999999999</c:v>
                </c:pt>
                <c:pt idx="193">
                  <c:v>940.80921799999999</c:v>
                </c:pt>
                <c:pt idx="194">
                  <c:v>817.63165739999999</c:v>
                </c:pt>
                <c:pt idx="195">
                  <c:v>726.58780739999997</c:v>
                </c:pt>
                <c:pt idx="196">
                  <c:v>432.31081260000002</c:v>
                </c:pt>
                <c:pt idx="197">
                  <c:v>931.67159240000001</c:v>
                </c:pt>
                <c:pt idx="198">
                  <c:v>359.29443480000003</c:v>
                </c:pt>
                <c:pt idx="199">
                  <c:v>890.66329020000001</c:v>
                </c:pt>
                <c:pt idx="200">
                  <c:v>254.24782159999998</c:v>
                </c:pt>
                <c:pt idx="201">
                  <c:v>492.30844360000003</c:v>
                </c:pt>
                <c:pt idx="202">
                  <c:v>632.46493559999999</c:v>
                </c:pt>
                <c:pt idx="203">
                  <c:v>657.53295179999998</c:v>
                </c:pt>
                <c:pt idx="204">
                  <c:v>584.48019060000001</c:v>
                </c:pt>
                <c:pt idx="205">
                  <c:v>688.60029919999999</c:v>
                </c:pt>
                <c:pt idx="206">
                  <c:v>536.50368800000001</c:v>
                </c:pt>
                <c:pt idx="207">
                  <c:v>688.52753239999993</c:v>
                </c:pt>
                <c:pt idx="208">
                  <c:v>685.51663380000002</c:v>
                </c:pt>
                <c:pt idx="209">
                  <c:v>401.24511820000004</c:v>
                </c:pt>
                <c:pt idx="210">
                  <c:v>399.3257332</c:v>
                </c:pt>
                <c:pt idx="211">
                  <c:v>359.29443480000003</c:v>
                </c:pt>
                <c:pt idx="212">
                  <c:v>436.41487780000006</c:v>
                </c:pt>
                <c:pt idx="213">
                  <c:v>583.40649939999992</c:v>
                </c:pt>
                <c:pt idx="214">
                  <c:v>449.3502464</c:v>
                </c:pt>
                <c:pt idx="215">
                  <c:v>600.60775319999993</c:v>
                </c:pt>
                <c:pt idx="216">
                  <c:v>338.34171680000003</c:v>
                </c:pt>
                <c:pt idx="217">
                  <c:v>576.40233879999994</c:v>
                </c:pt>
                <c:pt idx="218">
                  <c:v>563.50335359999997</c:v>
                </c:pt>
                <c:pt idx="219">
                  <c:v>578.34522119999997</c:v>
                </c:pt>
                <c:pt idx="220">
                  <c:v>740.55883080000001</c:v>
                </c:pt>
                <c:pt idx="221">
                  <c:v>923.54008679999993</c:v>
                </c:pt>
                <c:pt idx="222">
                  <c:v>254.28420500000001</c:v>
                </c:pt>
                <c:pt idx="223">
                  <c:v>383.33081820000001</c:v>
                </c:pt>
                <c:pt idx="224">
                  <c:v>391.28426480000002</c:v>
                </c:pt>
                <c:pt idx="225">
                  <c:v>602.49075479999999</c:v>
                </c:pt>
                <c:pt idx="226">
                  <c:v>550.55572059999997</c:v>
                </c:pt>
                <c:pt idx="227">
                  <c:v>710.59289239999998</c:v>
                </c:pt>
                <c:pt idx="228">
                  <c:v>408.34719600000005</c:v>
                </c:pt>
                <c:pt idx="229">
                  <c:v>891.67015240000001</c:v>
                </c:pt>
                <c:pt idx="230">
                  <c:v>444.33194100000003</c:v>
                </c:pt>
                <c:pt idx="231">
                  <c:v>972.70515279999995</c:v>
                </c:pt>
                <c:pt idx="232">
                  <c:v>631.51730259999999</c:v>
                </c:pt>
                <c:pt idx="233">
                  <c:v>464.31352860000004</c:v>
                </c:pt>
                <c:pt idx="234">
                  <c:v>998.81469719999996</c:v>
                </c:pt>
                <c:pt idx="235">
                  <c:v>744.59012919999998</c:v>
                </c:pt>
                <c:pt idx="236">
                  <c:v>492.27206020000006</c:v>
                </c:pt>
                <c:pt idx="237">
                  <c:v>806.54462439999998</c:v>
                </c:pt>
                <c:pt idx="238">
                  <c:v>740.63159759999996</c:v>
                </c:pt>
                <c:pt idx="239">
                  <c:v>592.56628479999995</c:v>
                </c:pt>
                <c:pt idx="240">
                  <c:v>478.32917780000002</c:v>
                </c:pt>
                <c:pt idx="241">
                  <c:v>415.32064820000005</c:v>
                </c:pt>
                <c:pt idx="242">
                  <c:v>280.26347080000005</c:v>
                </c:pt>
                <c:pt idx="243">
                  <c:v>401.34138240000004</c:v>
                </c:pt>
                <c:pt idx="244">
                  <c:v>588.45232420000002</c:v>
                </c:pt>
                <c:pt idx="245">
                  <c:v>726.58780739999997</c:v>
                </c:pt>
                <c:pt idx="246">
                  <c:v>387.25296640000005</c:v>
                </c:pt>
                <c:pt idx="247">
                  <c:v>300.28968420000001</c:v>
                </c:pt>
                <c:pt idx="248">
                  <c:v>444.33194100000003</c:v>
                </c:pt>
                <c:pt idx="249">
                  <c:v>498.28836380000001</c:v>
                </c:pt>
                <c:pt idx="250">
                  <c:v>391.28426480000002</c:v>
                </c:pt>
                <c:pt idx="251">
                  <c:v>391.28426480000002</c:v>
                </c:pt>
                <c:pt idx="252">
                  <c:v>408.28731520000002</c:v>
                </c:pt>
                <c:pt idx="253">
                  <c:v>688.52753239999993</c:v>
                </c:pt>
                <c:pt idx="254">
                  <c:v>827.63847420000002</c:v>
                </c:pt>
                <c:pt idx="255">
                  <c:v>579.53465199999994</c:v>
                </c:pt>
                <c:pt idx="256">
                  <c:v>603.53465199999994</c:v>
                </c:pt>
                <c:pt idx="257">
                  <c:v>397.31008400000002</c:v>
                </c:pt>
                <c:pt idx="258">
                  <c:v>635.67001559999994</c:v>
                </c:pt>
                <c:pt idx="259">
                  <c:v>600.47510560000001</c:v>
                </c:pt>
                <c:pt idx="260">
                  <c:v>342.30024840000004</c:v>
                </c:pt>
                <c:pt idx="261">
                  <c:v>576.47510560000001</c:v>
                </c:pt>
                <c:pt idx="262">
                  <c:v>632.53770239999994</c:v>
                </c:pt>
                <c:pt idx="263">
                  <c:v>714.61594839999998</c:v>
                </c:pt>
                <c:pt idx="264">
                  <c:v>621.59685460000003</c:v>
                </c:pt>
                <c:pt idx="265">
                  <c:v>564.53498639999998</c:v>
                </c:pt>
                <c:pt idx="266">
                  <c:v>785.59152659999995</c:v>
                </c:pt>
                <c:pt idx="267">
                  <c:v>757.53776219999997</c:v>
                </c:pt>
                <c:pt idx="268">
                  <c:v>788.55181819999996</c:v>
                </c:pt>
                <c:pt idx="269">
                  <c:v>478.3655612</c:v>
                </c:pt>
                <c:pt idx="270">
                  <c:v>336.2685558</c:v>
                </c:pt>
                <c:pt idx="271">
                  <c:v>768.43758300000002</c:v>
                </c:pt>
                <c:pt idx="272">
                  <c:v>375.28934980000002</c:v>
                </c:pt>
                <c:pt idx="273">
                  <c:v>312.32606760000004</c:v>
                </c:pt>
                <c:pt idx="274">
                  <c:v>405.28764960000001</c:v>
                </c:pt>
                <c:pt idx="275">
                  <c:v>524.29827360000002</c:v>
                </c:pt>
                <c:pt idx="276">
                  <c:v>494.25132600000001</c:v>
                </c:pt>
                <c:pt idx="277">
                  <c:v>606.37651959999994</c:v>
                </c:pt>
                <c:pt idx="278">
                  <c:v>660.49623399999996</c:v>
                </c:pt>
                <c:pt idx="279">
                  <c:v>536.50368800000001</c:v>
                </c:pt>
                <c:pt idx="280">
                  <c:v>738.54318160000003</c:v>
                </c:pt>
                <c:pt idx="281">
                  <c:v>768.59012919999998</c:v>
                </c:pt>
                <c:pt idx="282">
                  <c:v>770.51188319999994</c:v>
                </c:pt>
                <c:pt idx="283">
                  <c:v>266.28420500000004</c:v>
                </c:pt>
                <c:pt idx="284">
                  <c:v>415.32064820000005</c:v>
                </c:pt>
                <c:pt idx="285">
                  <c:v>417.33629740000003</c:v>
                </c:pt>
                <c:pt idx="286">
                  <c:v>544.41250879999996</c:v>
                </c:pt>
                <c:pt idx="287">
                  <c:v>352.32098260000004</c:v>
                </c:pt>
                <c:pt idx="288">
                  <c:v>566.55063559999996</c:v>
                </c:pt>
                <c:pt idx="289">
                  <c:v>490.49820880000004</c:v>
                </c:pt>
                <c:pt idx="290">
                  <c:v>350.24545260000002</c:v>
                </c:pt>
                <c:pt idx="291">
                  <c:v>531.40437339999994</c:v>
                </c:pt>
                <c:pt idx="292">
                  <c:v>677.47516539999992</c:v>
                </c:pt>
                <c:pt idx="293">
                  <c:v>643.46968619999996</c:v>
                </c:pt>
                <c:pt idx="294">
                  <c:v>787.71735739999997</c:v>
                </c:pt>
                <c:pt idx="295">
                  <c:v>383.33081820000001</c:v>
                </c:pt>
                <c:pt idx="296">
                  <c:v>555.29285419999997</c:v>
                </c:pt>
                <c:pt idx="297">
                  <c:v>885.63272039999993</c:v>
                </c:pt>
                <c:pt idx="298">
                  <c:v>711.53228300000001</c:v>
                </c:pt>
                <c:pt idx="299">
                  <c:v>697.51663380000002</c:v>
                </c:pt>
                <c:pt idx="300">
                  <c:v>592.56628479999995</c:v>
                </c:pt>
                <c:pt idx="301">
                  <c:v>562.42307299999993</c:v>
                </c:pt>
                <c:pt idx="302">
                  <c:v>860.55883080000001</c:v>
                </c:pt>
                <c:pt idx="303">
                  <c:v>431.31556320000004</c:v>
                </c:pt>
                <c:pt idx="304">
                  <c:v>413.30499900000001</c:v>
                </c:pt>
                <c:pt idx="305">
                  <c:v>745.45932040000002</c:v>
                </c:pt>
                <c:pt idx="306">
                  <c:v>442.25878</c:v>
                </c:pt>
                <c:pt idx="307">
                  <c:v>823.68097399999999</c:v>
                </c:pt>
                <c:pt idx="308">
                  <c:v>270.27912000000003</c:v>
                </c:pt>
                <c:pt idx="309">
                  <c:v>498.28836380000001</c:v>
                </c:pt>
                <c:pt idx="310">
                  <c:v>310.3104184</c:v>
                </c:pt>
                <c:pt idx="311">
                  <c:v>425.19347980000003</c:v>
                </c:pt>
                <c:pt idx="312">
                  <c:v>481.25607660000003</c:v>
                </c:pt>
                <c:pt idx="313">
                  <c:v>339.25296640000005</c:v>
                </c:pt>
                <c:pt idx="314">
                  <c:v>631.46968619999996</c:v>
                </c:pt>
                <c:pt idx="315">
                  <c:v>734.54940939999994</c:v>
                </c:pt>
                <c:pt idx="316">
                  <c:v>686.51188319999994</c:v>
                </c:pt>
                <c:pt idx="317">
                  <c:v>581.30850339999995</c:v>
                </c:pt>
                <c:pt idx="318">
                  <c:v>620.45204960000001</c:v>
                </c:pt>
                <c:pt idx="319">
                  <c:v>626.49899719999996</c:v>
                </c:pt>
                <c:pt idx="320">
                  <c:v>421.35367840000004</c:v>
                </c:pt>
                <c:pt idx="321">
                  <c:v>570.43640040000003</c:v>
                </c:pt>
                <c:pt idx="322">
                  <c:v>447.33459720000002</c:v>
                </c:pt>
                <c:pt idx="323">
                  <c:v>340.2845992</c:v>
                </c:pt>
                <c:pt idx="324">
                  <c:v>322.27403500000003</c:v>
                </c:pt>
                <c:pt idx="325">
                  <c:v>726.54318160000003</c:v>
                </c:pt>
                <c:pt idx="326">
                  <c:v>465.34516140000005</c:v>
                </c:pt>
                <c:pt idx="327">
                  <c:v>284.29476920000002</c:v>
                </c:pt>
                <c:pt idx="328">
                  <c:v>498.28836380000001</c:v>
                </c:pt>
                <c:pt idx="329">
                  <c:v>685.56425019999995</c:v>
                </c:pt>
                <c:pt idx="330">
                  <c:v>869.55380559999992</c:v>
                </c:pt>
                <c:pt idx="331">
                  <c:v>754.57447999999999</c:v>
                </c:pt>
                <c:pt idx="332">
                  <c:v>770.60577839999996</c:v>
                </c:pt>
                <c:pt idx="333">
                  <c:v>755.64249619999998</c:v>
                </c:pt>
                <c:pt idx="334">
                  <c:v>272.14923560000005</c:v>
                </c:pt>
                <c:pt idx="335">
                  <c:v>786.63707679999993</c:v>
                </c:pt>
                <c:pt idx="336">
                  <c:v>1020.6828851999999</c:v>
                </c:pt>
                <c:pt idx="337">
                  <c:v>872.64571339999998</c:v>
                </c:pt>
                <c:pt idx="338">
                  <c:v>776.59521419999999</c:v>
                </c:pt>
                <c:pt idx="339">
                  <c:v>632.63396660000001</c:v>
                </c:pt>
                <c:pt idx="340">
                  <c:v>451.393415</c:v>
                </c:pt>
                <c:pt idx="341">
                  <c:v>940.90548219999994</c:v>
                </c:pt>
                <c:pt idx="342">
                  <c:v>390.27675100000005</c:v>
                </c:pt>
                <c:pt idx="343">
                  <c:v>768.43758300000002</c:v>
                </c:pt>
                <c:pt idx="344">
                  <c:v>294.24273660000006</c:v>
                </c:pt>
                <c:pt idx="345">
                  <c:v>339.25296640000005</c:v>
                </c:pt>
                <c:pt idx="346">
                  <c:v>226.21652320000001</c:v>
                </c:pt>
                <c:pt idx="347">
                  <c:v>871.50878839999996</c:v>
                </c:pt>
                <c:pt idx="348">
                  <c:v>786.56430999999998</c:v>
                </c:pt>
                <c:pt idx="349">
                  <c:v>657.48533539999994</c:v>
                </c:pt>
                <c:pt idx="350">
                  <c:v>744.51736240000002</c:v>
                </c:pt>
                <c:pt idx="351">
                  <c:v>746.53301160000001</c:v>
                </c:pt>
                <c:pt idx="352">
                  <c:v>490.32917780000002</c:v>
                </c:pt>
                <c:pt idx="353">
                  <c:v>728.55883080000001</c:v>
                </c:pt>
                <c:pt idx="354">
                  <c:v>573.52408779999996</c:v>
                </c:pt>
                <c:pt idx="355">
                  <c:v>764.55883080000001</c:v>
                </c:pt>
                <c:pt idx="356">
                  <c:v>506.36047620000005</c:v>
                </c:pt>
                <c:pt idx="357">
                  <c:v>339.28934980000002</c:v>
                </c:pt>
                <c:pt idx="358">
                  <c:v>367.30807300000004</c:v>
                </c:pt>
                <c:pt idx="359">
                  <c:v>521.49278939999999</c:v>
                </c:pt>
                <c:pt idx="360">
                  <c:v>382.33154680000001</c:v>
                </c:pt>
                <c:pt idx="361">
                  <c:v>858.63006419999999</c:v>
                </c:pt>
                <c:pt idx="362">
                  <c:v>326.30533340000005</c:v>
                </c:pt>
                <c:pt idx="363">
                  <c:v>375.28934980000002</c:v>
                </c:pt>
                <c:pt idx="364">
                  <c:v>482.26658100000003</c:v>
                </c:pt>
                <c:pt idx="365">
                  <c:v>335.22166800000002</c:v>
                </c:pt>
                <c:pt idx="366">
                  <c:v>338.17268580000001</c:v>
                </c:pt>
                <c:pt idx="367">
                  <c:v>322.27403500000003</c:v>
                </c:pt>
                <c:pt idx="368">
                  <c:v>450.29787940000006</c:v>
                </c:pt>
                <c:pt idx="369">
                  <c:v>268.29985420000003</c:v>
                </c:pt>
                <c:pt idx="370">
                  <c:v>266.28420500000004</c:v>
                </c:pt>
                <c:pt idx="371">
                  <c:v>252.26855579999997</c:v>
                </c:pt>
                <c:pt idx="372">
                  <c:v>361.25020320000004</c:v>
                </c:pt>
                <c:pt idx="373">
                  <c:v>548.54007139999999</c:v>
                </c:pt>
                <c:pt idx="374">
                  <c:v>382.36793020000005</c:v>
                </c:pt>
                <c:pt idx="375">
                  <c:v>361.27370060000004</c:v>
                </c:pt>
                <c:pt idx="376">
                  <c:v>521.49278939999999</c:v>
                </c:pt>
                <c:pt idx="377">
                  <c:v>621.48533539999994</c:v>
                </c:pt>
                <c:pt idx="378">
                  <c:v>645.48533539999994</c:v>
                </c:pt>
                <c:pt idx="379">
                  <c:v>728.55883080000001</c:v>
                </c:pt>
                <c:pt idx="380">
                  <c:v>806.54462439999998</c:v>
                </c:pt>
                <c:pt idx="381">
                  <c:v>797.61667699999998</c:v>
                </c:pt>
                <c:pt idx="382">
                  <c:v>522.5244222</c:v>
                </c:pt>
                <c:pt idx="383">
                  <c:v>858.63006419999999</c:v>
                </c:pt>
                <c:pt idx="384">
                  <c:v>548.54007139999999</c:v>
                </c:pt>
                <c:pt idx="385">
                  <c:v>794.6867876</c:v>
                </c:pt>
                <c:pt idx="386">
                  <c:v>616.60266819999993</c:v>
                </c:pt>
                <c:pt idx="387">
                  <c:v>606.38476200000002</c:v>
                </c:pt>
                <c:pt idx="388">
                  <c:v>425.22986320000001</c:v>
                </c:pt>
                <c:pt idx="389">
                  <c:v>365.2087348</c:v>
                </c:pt>
                <c:pt idx="390">
                  <c:v>662.43911639999999</c:v>
                </c:pt>
                <c:pt idx="391">
                  <c:v>335.22166800000002</c:v>
                </c:pt>
                <c:pt idx="392">
                  <c:v>651.51939700000003</c:v>
                </c:pt>
                <c:pt idx="393">
                  <c:v>687.53228300000001</c:v>
                </c:pt>
                <c:pt idx="394">
                  <c:v>577.51900279999995</c:v>
                </c:pt>
                <c:pt idx="395">
                  <c:v>1008.7415361999999</c:v>
                </c:pt>
                <c:pt idx="396">
                  <c:v>761.56906059999994</c:v>
                </c:pt>
                <c:pt idx="397">
                  <c:v>772.54866079999999</c:v>
                </c:pt>
                <c:pt idx="398">
                  <c:v>739.56358139999998</c:v>
                </c:pt>
                <c:pt idx="399">
                  <c:v>413.30499900000001</c:v>
                </c:pt>
                <c:pt idx="400">
                  <c:v>520.37612539999998</c:v>
                </c:pt>
                <c:pt idx="401">
                  <c:v>407.29206580000005</c:v>
                </c:pt>
                <c:pt idx="402">
                  <c:v>632.63396660000001</c:v>
                </c:pt>
                <c:pt idx="403">
                  <c:v>557.42002259999992</c:v>
                </c:pt>
                <c:pt idx="404">
                  <c:v>380.18325000000004</c:v>
                </c:pt>
                <c:pt idx="405">
                  <c:v>383.31556320000004</c:v>
                </c:pt>
                <c:pt idx="406">
                  <c:v>303.23183800000004</c:v>
                </c:pt>
                <c:pt idx="407">
                  <c:v>733.53776219999997</c:v>
                </c:pt>
                <c:pt idx="408">
                  <c:v>508.30335860000008</c:v>
                </c:pt>
                <c:pt idx="409">
                  <c:v>618.48566979999998</c:v>
                </c:pt>
                <c:pt idx="410">
                  <c:v>417.33299900000003</c:v>
                </c:pt>
                <c:pt idx="411">
                  <c:v>267.21792060000001</c:v>
                </c:pt>
                <c:pt idx="412">
                  <c:v>308.29476920000002</c:v>
                </c:pt>
                <c:pt idx="413">
                  <c:v>375.28934980000002</c:v>
                </c:pt>
                <c:pt idx="414">
                  <c:v>432.31081260000002</c:v>
                </c:pt>
                <c:pt idx="415">
                  <c:v>941.60430480000002</c:v>
                </c:pt>
                <c:pt idx="416">
                  <c:v>656.46493559999999</c:v>
                </c:pt>
                <c:pt idx="417">
                  <c:v>366.26520260000001</c:v>
                </c:pt>
                <c:pt idx="418">
                  <c:v>768.59012919999998</c:v>
                </c:pt>
                <c:pt idx="419">
                  <c:v>1052.6644727999999</c:v>
                </c:pt>
                <c:pt idx="420">
                  <c:v>383.33081820000001</c:v>
                </c:pt>
                <c:pt idx="421">
                  <c:v>407.27917980000001</c:v>
                </c:pt>
                <c:pt idx="422">
                  <c:v>800.72549279999998</c:v>
                </c:pt>
                <c:pt idx="423">
                  <c:v>399.3257332</c:v>
                </c:pt>
                <c:pt idx="424">
                  <c:v>494.49312380000003</c:v>
                </c:pt>
                <c:pt idx="425">
                  <c:v>546.5244222</c:v>
                </c:pt>
                <c:pt idx="426">
                  <c:v>708.5772432</c:v>
                </c:pt>
                <c:pt idx="427">
                  <c:v>628.60266819999993</c:v>
                </c:pt>
                <c:pt idx="428">
                  <c:v>369.3515524</c:v>
                </c:pt>
                <c:pt idx="429">
                  <c:v>286.27403500000003</c:v>
                </c:pt>
                <c:pt idx="430">
                  <c:v>225.22127380000001</c:v>
                </c:pt>
                <c:pt idx="431">
                  <c:v>504.51385800000008</c:v>
                </c:pt>
                <c:pt idx="432">
                  <c:v>392.29240020000003</c:v>
                </c:pt>
                <c:pt idx="433">
                  <c:v>450.26149600000002</c:v>
                </c:pt>
                <c:pt idx="434">
                  <c:v>702.54318160000003</c:v>
                </c:pt>
                <c:pt idx="435">
                  <c:v>691.47305659999995</c:v>
                </c:pt>
                <c:pt idx="436">
                  <c:v>770.60577839999996</c:v>
                </c:pt>
                <c:pt idx="437">
                  <c:v>550.5193372</c:v>
                </c:pt>
                <c:pt idx="438">
                  <c:v>801.64797539999995</c:v>
                </c:pt>
                <c:pt idx="439">
                  <c:v>648.6288816</c:v>
                </c:pt>
                <c:pt idx="440">
                  <c:v>646.61323240000002</c:v>
                </c:pt>
                <c:pt idx="441">
                  <c:v>431.31556320000004</c:v>
                </c:pt>
                <c:pt idx="442">
                  <c:v>830.62690680000003</c:v>
                </c:pt>
                <c:pt idx="443">
                  <c:v>399.3257332</c:v>
                </c:pt>
                <c:pt idx="444">
                  <c:v>401.34138240000004</c:v>
                </c:pt>
                <c:pt idx="445">
                  <c:v>376.26110180000001</c:v>
                </c:pt>
                <c:pt idx="446">
                  <c:v>432.31081260000002</c:v>
                </c:pt>
                <c:pt idx="447">
                  <c:v>650.64453079999998</c:v>
                </c:pt>
                <c:pt idx="448">
                  <c:v>492.51385800000003</c:v>
                </c:pt>
                <c:pt idx="449">
                  <c:v>337.23731720000001</c:v>
                </c:pt>
                <c:pt idx="450">
                  <c:v>545.40775819999999</c:v>
                </c:pt>
                <c:pt idx="451">
                  <c:v>521.27919699999995</c:v>
                </c:pt>
                <c:pt idx="452">
                  <c:v>690.47041479999996</c:v>
                </c:pt>
                <c:pt idx="453">
                  <c:v>699.57989939999993</c:v>
                </c:pt>
                <c:pt idx="454">
                  <c:v>840.57487419999995</c:v>
                </c:pt>
                <c:pt idx="455">
                  <c:v>711.57989939999993</c:v>
                </c:pt>
                <c:pt idx="456">
                  <c:v>562.5193372</c:v>
                </c:pt>
                <c:pt idx="457">
                  <c:v>280.26347080000005</c:v>
                </c:pt>
                <c:pt idx="458">
                  <c:v>844.61441500000001</c:v>
                </c:pt>
                <c:pt idx="459">
                  <c:v>872.62795540000002</c:v>
                </c:pt>
                <c:pt idx="460">
                  <c:v>457.37882880000001</c:v>
                </c:pt>
                <c:pt idx="461">
                  <c:v>538.5193372</c:v>
                </c:pt>
                <c:pt idx="462">
                  <c:v>266.21143820000003</c:v>
                </c:pt>
                <c:pt idx="463">
                  <c:v>296.25838580000004</c:v>
                </c:pt>
                <c:pt idx="464">
                  <c:v>364.26110180000001</c:v>
                </c:pt>
                <c:pt idx="465">
                  <c:v>464.27714520000001</c:v>
                </c:pt>
                <c:pt idx="466">
                  <c:v>327.25296640000005</c:v>
                </c:pt>
                <c:pt idx="467">
                  <c:v>537.31867339999997</c:v>
                </c:pt>
                <c:pt idx="468">
                  <c:v>519.34449259999997</c:v>
                </c:pt>
                <c:pt idx="469">
                  <c:v>513.24590660000001</c:v>
                </c:pt>
                <c:pt idx="470">
                  <c:v>659.50098459999992</c:v>
                </c:pt>
                <c:pt idx="471">
                  <c:v>730.57447999999999</c:v>
                </c:pt>
                <c:pt idx="472">
                  <c:v>821.66532480000001</c:v>
                </c:pt>
                <c:pt idx="473">
                  <c:v>381.299914</c:v>
                </c:pt>
                <c:pt idx="474">
                  <c:v>373.27370060000004</c:v>
                </c:pt>
                <c:pt idx="475">
                  <c:v>399.3257332</c:v>
                </c:pt>
                <c:pt idx="476">
                  <c:v>706.45581419999996</c:v>
                </c:pt>
                <c:pt idx="477">
                  <c:v>520.50877300000002</c:v>
                </c:pt>
                <c:pt idx="478">
                  <c:v>800.59521419999999</c:v>
                </c:pt>
                <c:pt idx="479">
                  <c:v>576.57136979999996</c:v>
                </c:pt>
                <c:pt idx="480">
                  <c:v>367.33590320000002</c:v>
                </c:pt>
                <c:pt idx="481">
                  <c:v>326.26895000000002</c:v>
                </c:pt>
                <c:pt idx="482">
                  <c:v>448.45126120000003</c:v>
                </c:pt>
                <c:pt idx="483">
                  <c:v>433.33121240000003</c:v>
                </c:pt>
                <c:pt idx="484">
                  <c:v>480.44109120000002</c:v>
                </c:pt>
                <c:pt idx="485">
                  <c:v>389.26861560000003</c:v>
                </c:pt>
                <c:pt idx="486">
                  <c:v>575.40708940000002</c:v>
                </c:pt>
                <c:pt idx="487">
                  <c:v>684.49623399999996</c:v>
                </c:pt>
                <c:pt idx="488">
                  <c:v>480.27206020000006</c:v>
                </c:pt>
                <c:pt idx="489">
                  <c:v>632.42855220000001</c:v>
                </c:pt>
                <c:pt idx="490">
                  <c:v>702.54318160000003</c:v>
                </c:pt>
                <c:pt idx="491">
                  <c:v>742.57447999999999</c:v>
                </c:pt>
                <c:pt idx="492">
                  <c:v>407.27917980000001</c:v>
                </c:pt>
                <c:pt idx="493">
                  <c:v>373.27370060000004</c:v>
                </c:pt>
                <c:pt idx="494">
                  <c:v>385.34646740000005</c:v>
                </c:pt>
                <c:pt idx="495">
                  <c:v>387.25296640000005</c:v>
                </c:pt>
                <c:pt idx="496">
                  <c:v>686.54826659999992</c:v>
                </c:pt>
                <c:pt idx="497">
                  <c:v>390.31313440000002</c:v>
                </c:pt>
                <c:pt idx="498">
                  <c:v>870.63006419999999</c:v>
                </c:pt>
                <c:pt idx="499">
                  <c:v>534.39177459999996</c:v>
                </c:pt>
                <c:pt idx="500">
                  <c:v>562.42307299999993</c:v>
                </c:pt>
                <c:pt idx="501">
                  <c:v>324.28968420000001</c:v>
                </c:pt>
                <c:pt idx="502">
                  <c:v>356.26175620000004</c:v>
                </c:pt>
                <c:pt idx="503">
                  <c:v>757.53776219999997</c:v>
                </c:pt>
                <c:pt idx="504">
                  <c:v>449.24848860000003</c:v>
                </c:pt>
                <c:pt idx="505">
                  <c:v>352.15195160000002</c:v>
                </c:pt>
                <c:pt idx="506">
                  <c:v>366.20398420000004</c:v>
                </c:pt>
                <c:pt idx="507">
                  <c:v>506.32409280000007</c:v>
                </c:pt>
                <c:pt idx="508">
                  <c:v>373.27370060000004</c:v>
                </c:pt>
                <c:pt idx="509">
                  <c:v>223.242008</c:v>
                </c:pt>
                <c:pt idx="510">
                  <c:v>467.27681080000002</c:v>
                </c:pt>
                <c:pt idx="511">
                  <c:v>703.56358139999998</c:v>
                </c:pt>
                <c:pt idx="512">
                  <c:v>1084.2634731999999</c:v>
                </c:pt>
                <c:pt idx="513">
                  <c:v>1016.3728618</c:v>
                </c:pt>
                <c:pt idx="514">
                  <c:v>757.53776219999997</c:v>
                </c:pt>
                <c:pt idx="515">
                  <c:v>923.72113639999998</c:v>
                </c:pt>
                <c:pt idx="516">
                  <c:v>845.55380559999992</c:v>
                </c:pt>
                <c:pt idx="517">
                  <c:v>768.59012919999998</c:v>
                </c:pt>
                <c:pt idx="518">
                  <c:v>490.3655612</c:v>
                </c:pt>
                <c:pt idx="519">
                  <c:v>488.34991200000002</c:v>
                </c:pt>
                <c:pt idx="520">
                  <c:v>919.57769719999999</c:v>
                </c:pt>
                <c:pt idx="521">
                  <c:v>402.95908880000002</c:v>
                </c:pt>
                <c:pt idx="522">
                  <c:v>319.22675300000003</c:v>
                </c:pt>
                <c:pt idx="523">
                  <c:v>253.08354119999998</c:v>
                </c:pt>
                <c:pt idx="524">
                  <c:v>604.43363720000002</c:v>
                </c:pt>
                <c:pt idx="525">
                  <c:v>394.23528260000001</c:v>
                </c:pt>
                <c:pt idx="526">
                  <c:v>478.32917780000002</c:v>
                </c:pt>
                <c:pt idx="527">
                  <c:v>448.28223020000001</c:v>
                </c:pt>
                <c:pt idx="528">
                  <c:v>479.27681080000002</c:v>
                </c:pt>
                <c:pt idx="529">
                  <c:v>633.59685460000003</c:v>
                </c:pt>
                <c:pt idx="530">
                  <c:v>620.59758319999992</c:v>
                </c:pt>
                <c:pt idx="531">
                  <c:v>465.30328440000005</c:v>
                </c:pt>
                <c:pt idx="532">
                  <c:v>371.25805140000006</c:v>
                </c:pt>
                <c:pt idx="533">
                  <c:v>385.34646740000005</c:v>
                </c:pt>
                <c:pt idx="534">
                  <c:v>521.49278939999999</c:v>
                </c:pt>
                <c:pt idx="535">
                  <c:v>626.49899719999996</c:v>
                </c:pt>
                <c:pt idx="536">
                  <c:v>570.43640040000003</c:v>
                </c:pt>
                <c:pt idx="537">
                  <c:v>531.40437339999994</c:v>
                </c:pt>
                <c:pt idx="538">
                  <c:v>472.36323940000005</c:v>
                </c:pt>
                <c:pt idx="539">
                  <c:v>482.29344880000002</c:v>
                </c:pt>
                <c:pt idx="540">
                  <c:v>369.3515524</c:v>
                </c:pt>
                <c:pt idx="541">
                  <c:v>548.37104039999997</c:v>
                </c:pt>
                <c:pt idx="542">
                  <c:v>438.22511260000005</c:v>
                </c:pt>
                <c:pt idx="543">
                  <c:v>649.44386699999995</c:v>
                </c:pt>
                <c:pt idx="544">
                  <c:v>703.51431200000002</c:v>
                </c:pt>
                <c:pt idx="545">
                  <c:v>716.55883080000001</c:v>
                </c:pt>
                <c:pt idx="546">
                  <c:v>757.53776219999997</c:v>
                </c:pt>
                <c:pt idx="547">
                  <c:v>800.65272599999992</c:v>
                </c:pt>
                <c:pt idx="548">
                  <c:v>620.59758319999992</c:v>
                </c:pt>
                <c:pt idx="549">
                  <c:v>415.32064820000005</c:v>
                </c:pt>
                <c:pt idx="550">
                  <c:v>743.59487979999994</c:v>
                </c:pt>
                <c:pt idx="551">
                  <c:v>385.34646740000005</c:v>
                </c:pt>
                <c:pt idx="552">
                  <c:v>682.56159400000001</c:v>
                </c:pt>
                <c:pt idx="553">
                  <c:v>534.40702959999999</c:v>
                </c:pt>
                <c:pt idx="554">
                  <c:v>483.43086140000003</c:v>
                </c:pt>
                <c:pt idx="555">
                  <c:v>384.32606760000004</c:v>
                </c:pt>
                <c:pt idx="556">
                  <c:v>444.33194100000003</c:v>
                </c:pt>
                <c:pt idx="557">
                  <c:v>506.52950720000007</c:v>
                </c:pt>
                <c:pt idx="558">
                  <c:v>482.29344880000002</c:v>
                </c:pt>
                <c:pt idx="559">
                  <c:v>324.32606760000004</c:v>
                </c:pt>
                <c:pt idx="560">
                  <c:v>728.55883080000001</c:v>
                </c:pt>
                <c:pt idx="561">
                  <c:v>709.56425019999995</c:v>
                </c:pt>
                <c:pt idx="562">
                  <c:v>713.59554860000003</c:v>
                </c:pt>
                <c:pt idx="563">
                  <c:v>792.59012919999998</c:v>
                </c:pt>
                <c:pt idx="564">
                  <c:v>797.68944379999994</c:v>
                </c:pt>
                <c:pt idx="565">
                  <c:v>399.3257332</c:v>
                </c:pt>
                <c:pt idx="566">
                  <c:v>326.26895000000002</c:v>
                </c:pt>
                <c:pt idx="567">
                  <c:v>330.27912000000003</c:v>
                </c:pt>
                <c:pt idx="568">
                  <c:v>630.61831740000002</c:v>
                </c:pt>
                <c:pt idx="569">
                  <c:v>792.67113840000002</c:v>
                </c:pt>
                <c:pt idx="570">
                  <c:v>442.30804940000002</c:v>
                </c:pt>
                <c:pt idx="571">
                  <c:v>732.48922140000002</c:v>
                </c:pt>
                <c:pt idx="572">
                  <c:v>690.55843659999994</c:v>
                </c:pt>
                <c:pt idx="573">
                  <c:v>709.55538619999993</c:v>
                </c:pt>
                <c:pt idx="574">
                  <c:v>308.20424440000005</c:v>
                </c:pt>
                <c:pt idx="575">
                  <c:v>1061.6101782000001</c:v>
                </c:pt>
                <c:pt idx="576">
                  <c:v>365.32025400000003</c:v>
                </c:pt>
                <c:pt idx="577">
                  <c:v>716.55883080000001</c:v>
                </c:pt>
                <c:pt idx="578">
                  <c:v>788.54357579999999</c:v>
                </c:pt>
                <c:pt idx="579">
                  <c:v>675.49589959999992</c:v>
                </c:pt>
                <c:pt idx="580">
                  <c:v>770.60577839999996</c:v>
                </c:pt>
                <c:pt idx="581">
                  <c:v>651.53465199999994</c:v>
                </c:pt>
                <c:pt idx="582">
                  <c:v>964.77283460000001</c:v>
                </c:pt>
                <c:pt idx="583">
                  <c:v>727.527198</c:v>
                </c:pt>
                <c:pt idx="584">
                  <c:v>818.51188319999994</c:v>
                </c:pt>
                <c:pt idx="585">
                  <c:v>648.6288816</c:v>
                </c:pt>
                <c:pt idx="586">
                  <c:v>582.46454139999992</c:v>
                </c:pt>
                <c:pt idx="587">
                  <c:v>518.49312379999992</c:v>
                </c:pt>
                <c:pt idx="588">
                  <c:v>534.39177459999996</c:v>
                </c:pt>
                <c:pt idx="589">
                  <c:v>754.61086339999997</c:v>
                </c:pt>
                <c:pt idx="590">
                  <c:v>391.28426480000002</c:v>
                </c:pt>
                <c:pt idx="591">
                  <c:v>433.31894800000003</c:v>
                </c:pt>
                <c:pt idx="592">
                  <c:v>946.68950359999997</c:v>
                </c:pt>
                <c:pt idx="593">
                  <c:v>797.66532480000001</c:v>
                </c:pt>
                <c:pt idx="594">
                  <c:v>489.34516140000005</c:v>
                </c:pt>
                <c:pt idx="595">
                  <c:v>351.15670220000004</c:v>
                </c:pt>
                <c:pt idx="596">
                  <c:v>632.46493559999999</c:v>
                </c:pt>
                <c:pt idx="597">
                  <c:v>730.50171319999993</c:v>
                </c:pt>
                <c:pt idx="598">
                  <c:v>337.23731720000001</c:v>
                </c:pt>
                <c:pt idx="599">
                  <c:v>768.5537458</c:v>
                </c:pt>
                <c:pt idx="600">
                  <c:v>389.24511820000004</c:v>
                </c:pt>
                <c:pt idx="601">
                  <c:v>583.32415259999993</c:v>
                </c:pt>
                <c:pt idx="602">
                  <c:v>912.77791960000002</c:v>
                </c:pt>
                <c:pt idx="603">
                  <c:v>466.46182540000001</c:v>
                </c:pt>
                <c:pt idx="604">
                  <c:v>786.41263119999996</c:v>
                </c:pt>
                <c:pt idx="605">
                  <c:v>549.53532080000002</c:v>
                </c:pt>
                <c:pt idx="606">
                  <c:v>626.49075479999999</c:v>
                </c:pt>
                <c:pt idx="607">
                  <c:v>404.25601680000005</c:v>
                </c:pt>
                <c:pt idx="608">
                  <c:v>792.67113840000002</c:v>
                </c:pt>
                <c:pt idx="609">
                  <c:v>872.62795540000002</c:v>
                </c:pt>
                <c:pt idx="610">
                  <c:v>411.39850000000001</c:v>
                </c:pt>
                <c:pt idx="611">
                  <c:v>380.25601680000005</c:v>
                </c:pt>
                <c:pt idx="612">
                  <c:v>409.38285080000003</c:v>
                </c:pt>
                <c:pt idx="613">
                  <c:v>362.28183600000006</c:v>
                </c:pt>
                <c:pt idx="614">
                  <c:v>335.22166800000002</c:v>
                </c:pt>
                <c:pt idx="615">
                  <c:v>500.33702599999998</c:v>
                </c:pt>
                <c:pt idx="616">
                  <c:v>422.26658100000003</c:v>
                </c:pt>
                <c:pt idx="617">
                  <c:v>439.24551240000005</c:v>
                </c:pt>
                <c:pt idx="618">
                  <c:v>687.66296979999993</c:v>
                </c:pt>
                <c:pt idx="619">
                  <c:v>696.49623399999996</c:v>
                </c:pt>
                <c:pt idx="620">
                  <c:v>731.52211299999999</c:v>
                </c:pt>
                <c:pt idx="621">
                  <c:v>492.34482700000001</c:v>
                </c:pt>
                <c:pt idx="622">
                  <c:v>495.30810920000005</c:v>
                </c:pt>
                <c:pt idx="623">
                  <c:v>774.56430999999998</c:v>
                </c:pt>
                <c:pt idx="624">
                  <c:v>768.59012919999998</c:v>
                </c:pt>
                <c:pt idx="625">
                  <c:v>796.62142759999995</c:v>
                </c:pt>
                <c:pt idx="626">
                  <c:v>770.53301160000001</c:v>
                </c:pt>
                <c:pt idx="627">
                  <c:v>385.34646740000005</c:v>
                </c:pt>
                <c:pt idx="628">
                  <c:v>828.6840244</c:v>
                </c:pt>
                <c:pt idx="629">
                  <c:v>506.49312379999998</c:v>
                </c:pt>
                <c:pt idx="630">
                  <c:v>758.54826659999992</c:v>
                </c:pt>
                <c:pt idx="631">
                  <c:v>532.50877300000002</c:v>
                </c:pt>
                <c:pt idx="632">
                  <c:v>448.30572760000001</c:v>
                </c:pt>
                <c:pt idx="633">
                  <c:v>840.72865019999995</c:v>
                </c:pt>
                <c:pt idx="634">
                  <c:v>182.11754300000001</c:v>
                </c:pt>
                <c:pt idx="635">
                  <c:v>482.29344880000002</c:v>
                </c:pt>
                <c:pt idx="636">
                  <c:v>886.65312019999999</c:v>
                </c:pt>
                <c:pt idx="637">
                  <c:v>688.52753239999993</c:v>
                </c:pt>
                <c:pt idx="638">
                  <c:v>833.75922000000003</c:v>
                </c:pt>
                <c:pt idx="639">
                  <c:v>251.23692300000002</c:v>
                </c:pt>
                <c:pt idx="640">
                  <c:v>744.66289599999993</c:v>
                </c:pt>
                <c:pt idx="641">
                  <c:v>757.53776219999997</c:v>
                </c:pt>
                <c:pt idx="642">
                  <c:v>534.39177459999996</c:v>
                </c:pt>
                <c:pt idx="643">
                  <c:v>504.34482700000007</c:v>
                </c:pt>
                <c:pt idx="644">
                  <c:v>401.34138240000004</c:v>
                </c:pt>
                <c:pt idx="645">
                  <c:v>526.40194459999998</c:v>
                </c:pt>
                <c:pt idx="646">
                  <c:v>534.5244222</c:v>
                </c:pt>
                <c:pt idx="647">
                  <c:v>409.37882880000001</c:v>
                </c:pt>
                <c:pt idx="648">
                  <c:v>394.36793020000005</c:v>
                </c:pt>
                <c:pt idx="649">
                  <c:v>559.43567180000002</c:v>
                </c:pt>
                <c:pt idx="650">
                  <c:v>352.2845992</c:v>
                </c:pt>
                <c:pt idx="651">
                  <c:v>666.63944579999998</c:v>
                </c:pt>
                <c:pt idx="652">
                  <c:v>616.63905160000002</c:v>
                </c:pt>
                <c:pt idx="653">
                  <c:v>306.2539696</c:v>
                </c:pt>
                <c:pt idx="654">
                  <c:v>362.24545260000002</c:v>
                </c:pt>
                <c:pt idx="655">
                  <c:v>391.28426480000002</c:v>
                </c:pt>
                <c:pt idx="656">
                  <c:v>463.28189580000003</c:v>
                </c:pt>
                <c:pt idx="657">
                  <c:v>716.55883080000001</c:v>
                </c:pt>
                <c:pt idx="658">
                  <c:v>646.48058479999997</c:v>
                </c:pt>
                <c:pt idx="659">
                  <c:v>521.49278939999999</c:v>
                </c:pt>
                <c:pt idx="660">
                  <c:v>739.57182379999995</c:v>
                </c:pt>
                <c:pt idx="661">
                  <c:v>726.54318160000003</c:v>
                </c:pt>
                <c:pt idx="662">
                  <c:v>627.53465199999994</c:v>
                </c:pt>
                <c:pt idx="663">
                  <c:v>462.29787940000006</c:v>
                </c:pt>
                <c:pt idx="664">
                  <c:v>493.29246000000001</c:v>
                </c:pt>
                <c:pt idx="665">
                  <c:v>714.54318160000003</c:v>
                </c:pt>
                <c:pt idx="666">
                  <c:v>856.71532279999997</c:v>
                </c:pt>
                <c:pt idx="667">
                  <c:v>385.34646740000005</c:v>
                </c:pt>
                <c:pt idx="668">
                  <c:v>373.27370060000004</c:v>
                </c:pt>
                <c:pt idx="669">
                  <c:v>381.3515524</c:v>
                </c:pt>
                <c:pt idx="670">
                  <c:v>634.64961579999999</c:v>
                </c:pt>
                <c:pt idx="671">
                  <c:v>783.67379459999995</c:v>
                </c:pt>
                <c:pt idx="672">
                  <c:v>310.3104184</c:v>
                </c:pt>
                <c:pt idx="673">
                  <c:v>495.44075679999997</c:v>
                </c:pt>
                <c:pt idx="674">
                  <c:v>686.51188319999994</c:v>
                </c:pt>
                <c:pt idx="675">
                  <c:v>740.58129680000002</c:v>
                </c:pt>
                <c:pt idx="676">
                  <c:v>744.59012919999998</c:v>
                </c:pt>
                <c:pt idx="677">
                  <c:v>703.5506954</c:v>
                </c:pt>
                <c:pt idx="678">
                  <c:v>990.78848379999999</c:v>
                </c:pt>
                <c:pt idx="679">
                  <c:v>725.54793219999999</c:v>
                </c:pt>
                <c:pt idx="680">
                  <c:v>562.5193372</c:v>
                </c:pt>
                <c:pt idx="681">
                  <c:v>385.34646740000005</c:v>
                </c:pt>
                <c:pt idx="682">
                  <c:v>227.20053960000001</c:v>
                </c:pt>
                <c:pt idx="683">
                  <c:v>492.47747460000005</c:v>
                </c:pt>
                <c:pt idx="684">
                  <c:v>708.5772432</c:v>
                </c:pt>
                <c:pt idx="685">
                  <c:v>583.40649939999992</c:v>
                </c:pt>
                <c:pt idx="686">
                  <c:v>474.33426280000003</c:v>
                </c:pt>
                <c:pt idx="687">
                  <c:v>306.2192392</c:v>
                </c:pt>
                <c:pt idx="688">
                  <c:v>348.22980340000004</c:v>
                </c:pt>
                <c:pt idx="689">
                  <c:v>407.21929900000003</c:v>
                </c:pt>
                <c:pt idx="690">
                  <c:v>569.27211999999997</c:v>
                </c:pt>
                <c:pt idx="691">
                  <c:v>408.25093180000005</c:v>
                </c:pt>
                <c:pt idx="692">
                  <c:v>436.28223020000001</c:v>
                </c:pt>
                <c:pt idx="693">
                  <c:v>375.22946900000005</c:v>
                </c:pt>
                <c:pt idx="694">
                  <c:v>506.28770939999998</c:v>
                </c:pt>
                <c:pt idx="695">
                  <c:v>711.57989939999993</c:v>
                </c:pt>
                <c:pt idx="696">
                  <c:v>281.24748720000002</c:v>
                </c:pt>
                <c:pt idx="697">
                  <c:v>385.34646740000005</c:v>
                </c:pt>
                <c:pt idx="698">
                  <c:v>445.23494820000002</c:v>
                </c:pt>
                <c:pt idx="699">
                  <c:v>728.59521419999999</c:v>
                </c:pt>
                <c:pt idx="700">
                  <c:v>776.5340602</c:v>
                </c:pt>
                <c:pt idx="701">
                  <c:v>710.59289239999998</c:v>
                </c:pt>
                <c:pt idx="702">
                  <c:v>410.39922860000001</c:v>
                </c:pt>
                <c:pt idx="703">
                  <c:v>472.36323940000005</c:v>
                </c:pt>
                <c:pt idx="704">
                  <c:v>426.39414360000001</c:v>
                </c:pt>
                <c:pt idx="705">
                  <c:v>438.18872920000001</c:v>
                </c:pt>
                <c:pt idx="706">
                  <c:v>352.18833500000005</c:v>
                </c:pt>
                <c:pt idx="707">
                  <c:v>480.44109120000002</c:v>
                </c:pt>
                <c:pt idx="708">
                  <c:v>805.52250719999995</c:v>
                </c:pt>
                <c:pt idx="709">
                  <c:v>407.25568240000001</c:v>
                </c:pt>
                <c:pt idx="710">
                  <c:v>796.62142759999995</c:v>
                </c:pt>
                <c:pt idx="711">
                  <c:v>339.28934980000002</c:v>
                </c:pt>
                <c:pt idx="712">
                  <c:v>685.51663380000002</c:v>
                </c:pt>
                <c:pt idx="713">
                  <c:v>798.76972439999997</c:v>
                </c:pt>
                <c:pt idx="714">
                  <c:v>884.74662119999994</c:v>
                </c:pt>
                <c:pt idx="715">
                  <c:v>936.77791960000002</c:v>
                </c:pt>
                <c:pt idx="716">
                  <c:v>391.28426480000002</c:v>
                </c:pt>
                <c:pt idx="717">
                  <c:v>769.63402639999993</c:v>
                </c:pt>
                <c:pt idx="718">
                  <c:v>462.33426280000003</c:v>
                </c:pt>
                <c:pt idx="719">
                  <c:v>570.43640040000003</c:v>
                </c:pt>
                <c:pt idx="720">
                  <c:v>450.46691040000002</c:v>
                </c:pt>
                <c:pt idx="721">
                  <c:v>334.25053760000003</c:v>
                </c:pt>
                <c:pt idx="722">
                  <c:v>337.23731720000001</c:v>
                </c:pt>
              </c:numCache>
            </c:numRef>
          </c:xVal>
          <c:yVal>
            <c:numRef>
              <c:f>all_notmix_noTM!$AK$2:$AK$724</c:f>
              <c:numCache>
                <c:formatCode>0.00</c:formatCode>
                <c:ptCount val="723"/>
                <c:pt idx="12">
                  <c:v>191.30000000000004</c:v>
                </c:pt>
                <c:pt idx="28">
                  <c:v>247.46666666666667</c:v>
                </c:pt>
                <c:pt idx="38">
                  <c:v>172.23333333333335</c:v>
                </c:pt>
                <c:pt idx="47">
                  <c:v>208</c:v>
                </c:pt>
                <c:pt idx="54">
                  <c:v>238.80000000000004</c:v>
                </c:pt>
                <c:pt idx="55">
                  <c:v>281.06666666666666</c:v>
                </c:pt>
                <c:pt idx="64">
                  <c:v>198.56666666666669</c:v>
                </c:pt>
                <c:pt idx="66">
                  <c:v>277.36666666666667</c:v>
                </c:pt>
                <c:pt idx="67">
                  <c:v>222</c:v>
                </c:pt>
                <c:pt idx="75">
                  <c:v>289.60000000000002</c:v>
                </c:pt>
                <c:pt idx="79">
                  <c:v>193.23333333333335</c:v>
                </c:pt>
                <c:pt idx="80">
                  <c:v>242.13333333333335</c:v>
                </c:pt>
                <c:pt idx="81">
                  <c:v>260</c:v>
                </c:pt>
                <c:pt idx="82">
                  <c:v>266.33333333333331</c:v>
                </c:pt>
                <c:pt idx="83">
                  <c:v>278.63333333333333</c:v>
                </c:pt>
                <c:pt idx="111">
                  <c:v>207.19999999999996</c:v>
                </c:pt>
                <c:pt idx="121">
                  <c:v>200.33333333333334</c:v>
                </c:pt>
                <c:pt idx="132" formatCode="General">
                  <c:v>208.27</c:v>
                </c:pt>
                <c:pt idx="135" formatCode="General">
                  <c:v>263.52999999999997</c:v>
                </c:pt>
                <c:pt idx="141" formatCode="General">
                  <c:v>235.67400000000001</c:v>
                </c:pt>
                <c:pt idx="142" formatCode="General">
                  <c:v>208.33</c:v>
                </c:pt>
                <c:pt idx="146" formatCode="General">
                  <c:v>266.3</c:v>
                </c:pt>
                <c:pt idx="148" formatCode="General">
                  <c:v>242.2</c:v>
                </c:pt>
                <c:pt idx="149" formatCode="General">
                  <c:v>285.60000000000002</c:v>
                </c:pt>
                <c:pt idx="152" formatCode="General">
                  <c:v>302.89999999999998</c:v>
                </c:pt>
                <c:pt idx="158" formatCode="General">
                  <c:v>195.3</c:v>
                </c:pt>
                <c:pt idx="168" formatCode="General">
                  <c:v>314.14999999999998</c:v>
                </c:pt>
                <c:pt idx="171" formatCode="General">
                  <c:v>216.2</c:v>
                </c:pt>
                <c:pt idx="174" formatCode="General">
                  <c:v>241.23500000000001</c:v>
                </c:pt>
                <c:pt idx="175" formatCode="General">
                  <c:v>196.13</c:v>
                </c:pt>
                <c:pt idx="176" formatCode="General">
                  <c:v>193.5</c:v>
                </c:pt>
                <c:pt idx="177" formatCode="General">
                  <c:v>260.63</c:v>
                </c:pt>
                <c:pt idx="181" formatCode="General">
                  <c:v>222.6</c:v>
                </c:pt>
                <c:pt idx="186" formatCode="General">
                  <c:v>254.17</c:v>
                </c:pt>
                <c:pt idx="187" formatCode="General">
                  <c:v>273.3</c:v>
                </c:pt>
                <c:pt idx="195" formatCode="General">
                  <c:v>290.3</c:v>
                </c:pt>
                <c:pt idx="200" formatCode="General">
                  <c:v>179.97</c:v>
                </c:pt>
                <c:pt idx="206">
                  <c:v>259.83</c:v>
                </c:pt>
                <c:pt idx="212">
                  <c:v>234.43333333333331</c:v>
                </c:pt>
                <c:pt idx="213">
                  <c:v>249.30000000000004</c:v>
                </c:pt>
                <c:pt idx="215">
                  <c:v>273.53333333333336</c:v>
                </c:pt>
                <c:pt idx="216">
                  <c:v>203.26666666666665</c:v>
                </c:pt>
                <c:pt idx="218">
                  <c:v>260.5</c:v>
                </c:pt>
                <c:pt idx="222">
                  <c:v>180.9</c:v>
                </c:pt>
                <c:pt idx="223">
                  <c:v>214.73333333333335</c:v>
                </c:pt>
                <c:pt idx="224">
                  <c:v>200.06666666666669</c:v>
                </c:pt>
                <c:pt idx="227">
                  <c:v>287.2</c:v>
                </c:pt>
                <c:pt idx="235">
                  <c:v>288.3</c:v>
                </c:pt>
                <c:pt idx="236">
                  <c:v>221.56666666666669</c:v>
                </c:pt>
                <c:pt idx="239">
                  <c:v>272.43333333333334</c:v>
                </c:pt>
                <c:pt idx="242">
                  <c:v>181.9</c:v>
                </c:pt>
                <c:pt idx="243">
                  <c:v>214</c:v>
                </c:pt>
                <c:pt idx="244">
                  <c:v>260.96666666666664</c:v>
                </c:pt>
                <c:pt idx="248">
                  <c:v>221.83333333333334</c:v>
                </c:pt>
                <c:pt idx="255">
                  <c:v>264.53333333333336</c:v>
                </c:pt>
                <c:pt idx="265">
                  <c:v>265.10000000000002</c:v>
                </c:pt>
                <c:pt idx="274">
                  <c:v>216.70000000000002</c:v>
                </c:pt>
                <c:pt idx="279">
                  <c:v>259.56666666666666</c:v>
                </c:pt>
                <c:pt idx="286">
                  <c:v>251.19999999999996</c:v>
                </c:pt>
                <c:pt idx="287">
                  <c:v>206.9</c:v>
                </c:pt>
                <c:pt idx="289">
                  <c:v>249.13333333333333</c:v>
                </c:pt>
                <c:pt idx="296">
                  <c:v>239.63333333333333</c:v>
                </c:pt>
                <c:pt idx="300">
                  <c:v>271</c:v>
                </c:pt>
                <c:pt idx="317">
                  <c:v>242.56666666666669</c:v>
                </c:pt>
                <c:pt idx="318">
                  <c:v>259.40000000000003</c:v>
                </c:pt>
                <c:pt idx="319">
                  <c:v>269.09999999999997</c:v>
                </c:pt>
                <c:pt idx="320">
                  <c:v>221.29999999999998</c:v>
                </c:pt>
                <c:pt idx="321">
                  <c:v>252.70000000000002</c:v>
                </c:pt>
                <c:pt idx="327">
                  <c:v>190.66666666666666</c:v>
                </c:pt>
                <c:pt idx="344">
                  <c:v>189</c:v>
                </c:pt>
                <c:pt idx="346">
                  <c:v>170.69999999999996</c:v>
                </c:pt>
                <c:pt idx="351">
                  <c:v>282.63333333333333</c:v>
                </c:pt>
                <c:pt idx="367">
                  <c:v>182.23333333333332</c:v>
                </c:pt>
                <c:pt idx="369">
                  <c:v>186.03333333333333</c:v>
                </c:pt>
                <c:pt idx="371">
                  <c:v>177.30000000000004</c:v>
                </c:pt>
                <c:pt idx="373">
                  <c:v>263.23333333333335</c:v>
                </c:pt>
                <c:pt idx="374">
                  <c:v>222</c:v>
                </c:pt>
                <c:pt idx="376">
                  <c:v>254.1</c:v>
                </c:pt>
                <c:pt idx="380">
                  <c:v>299.73333333333335</c:v>
                </c:pt>
                <c:pt idx="386">
                  <c:v>275.60000000000002</c:v>
                </c:pt>
                <c:pt idx="389">
                  <c:v>199.26666666666665</c:v>
                </c:pt>
                <c:pt idx="391">
                  <c:v>184.83333333333334</c:v>
                </c:pt>
                <c:pt idx="394">
                  <c:v>264.60000000000002</c:v>
                </c:pt>
                <c:pt idx="402">
                  <c:v>282.16666666666669</c:v>
                </c:pt>
                <c:pt idx="405">
                  <c:v>212.69999999999996</c:v>
                </c:pt>
                <c:pt idx="406">
                  <c:v>179.36666666666667</c:v>
                </c:pt>
                <c:pt idx="408">
                  <c:v>230.6</c:v>
                </c:pt>
                <c:pt idx="411">
                  <c:v>169.46666666666667</c:v>
                </c:pt>
                <c:pt idx="421">
                  <c:v>202</c:v>
                </c:pt>
                <c:pt idx="426">
                  <c:v>285.0333333333333</c:v>
                </c:pt>
                <c:pt idx="427">
                  <c:v>276.0333333333333</c:v>
                </c:pt>
                <c:pt idx="428">
                  <c:v>204.5</c:v>
                </c:pt>
                <c:pt idx="431">
                  <c:v>255.23333333333335</c:v>
                </c:pt>
                <c:pt idx="437">
                  <c:v>263.59999999999997</c:v>
                </c:pt>
                <c:pt idx="439">
                  <c:v>284.2</c:v>
                </c:pt>
                <c:pt idx="440">
                  <c:v>280.8</c:v>
                </c:pt>
                <c:pt idx="449">
                  <c:v>192.96666666666667</c:v>
                </c:pt>
                <c:pt idx="456">
                  <c:v>263.03333333333336</c:v>
                </c:pt>
                <c:pt idx="457">
                  <c:v>179.6</c:v>
                </c:pt>
                <c:pt idx="459">
                  <c:v>308.56666666666666</c:v>
                </c:pt>
                <c:pt idx="462">
                  <c:v>179.53333333333333</c:v>
                </c:pt>
                <c:pt idx="466">
                  <c:v>193.1</c:v>
                </c:pt>
                <c:pt idx="473">
                  <c:v>205.46666666666667</c:v>
                </c:pt>
                <c:pt idx="474">
                  <c:v>195.86666666666667</c:v>
                </c:pt>
                <c:pt idx="475">
                  <c:v>218.56666666666669</c:v>
                </c:pt>
                <c:pt idx="476">
                  <c:v>277.63333333333338</c:v>
                </c:pt>
                <c:pt idx="477">
                  <c:v>256.9666666666667</c:v>
                </c:pt>
                <c:pt idx="479">
                  <c:v>270</c:v>
                </c:pt>
                <c:pt idx="484">
                  <c:v>247.43333333333331</c:v>
                </c:pt>
                <c:pt idx="488">
                  <c:v>223.70000000000002</c:v>
                </c:pt>
                <c:pt idx="492">
                  <c:v>197.80000000000004</c:v>
                </c:pt>
                <c:pt idx="493">
                  <c:v>195.86666666666667</c:v>
                </c:pt>
                <c:pt idx="495">
                  <c:v>201.56666666666669</c:v>
                </c:pt>
                <c:pt idx="501">
                  <c:v>198.56666666666669</c:v>
                </c:pt>
                <c:pt idx="502">
                  <c:v>207.93333333333331</c:v>
                </c:pt>
                <c:pt idx="508">
                  <c:v>195.93333333333331</c:v>
                </c:pt>
                <c:pt idx="510">
                  <c:v>228.86666666666667</c:v>
                </c:pt>
                <c:pt idx="519">
                  <c:v>236.5</c:v>
                </c:pt>
                <c:pt idx="525">
                  <c:v>204.73333333333332</c:v>
                </c:pt>
                <c:pt idx="526">
                  <c:v>232.46666666666667</c:v>
                </c:pt>
                <c:pt idx="527">
                  <c:v>213.23333333333335</c:v>
                </c:pt>
                <c:pt idx="528">
                  <c:v>225.96666666666667</c:v>
                </c:pt>
                <c:pt idx="530">
                  <c:v>278.53333333333336</c:v>
                </c:pt>
                <c:pt idx="534">
                  <c:v>256.33333333333337</c:v>
                </c:pt>
                <c:pt idx="535">
                  <c:v>269.10000000000002</c:v>
                </c:pt>
                <c:pt idx="536">
                  <c:v>254.16666666666666</c:v>
                </c:pt>
                <c:pt idx="542">
                  <c:v>213.19999999999996</c:v>
                </c:pt>
                <c:pt idx="546">
                  <c:v>290.06666666666666</c:v>
                </c:pt>
                <c:pt idx="548">
                  <c:v>278.3</c:v>
                </c:pt>
                <c:pt idx="549">
                  <c:v>235.96666666666667</c:v>
                </c:pt>
                <c:pt idx="556">
                  <c:v>221.93333333333331</c:v>
                </c:pt>
                <c:pt idx="558">
                  <c:v>206.13333333333333</c:v>
                </c:pt>
                <c:pt idx="565">
                  <c:v>213.4666666666667</c:v>
                </c:pt>
                <c:pt idx="568">
                  <c:v>279.5333333333333</c:v>
                </c:pt>
                <c:pt idx="569">
                  <c:v>301.9666666666667</c:v>
                </c:pt>
                <c:pt idx="573">
                  <c:v>278.76666666666671</c:v>
                </c:pt>
                <c:pt idx="585">
                  <c:v>284.7</c:v>
                </c:pt>
                <c:pt idx="587">
                  <c:v>254.86666666666667</c:v>
                </c:pt>
                <c:pt idx="590">
                  <c:v>199.83333333333334</c:v>
                </c:pt>
                <c:pt idx="604">
                  <c:v>286.16666666666669</c:v>
                </c:pt>
                <c:pt idx="605">
                  <c:v>263.66666666666669</c:v>
                </c:pt>
                <c:pt idx="607">
                  <c:v>212.9</c:v>
                </c:pt>
                <c:pt idx="608">
                  <c:v>303.26666666666665</c:v>
                </c:pt>
                <c:pt idx="611">
                  <c:v>203.36666666666667</c:v>
                </c:pt>
                <c:pt idx="629">
                  <c:v>253.4</c:v>
                </c:pt>
                <c:pt idx="631">
                  <c:v>256.20000000000005</c:v>
                </c:pt>
                <c:pt idx="632">
                  <c:v>199.76666666666665</c:v>
                </c:pt>
                <c:pt idx="641">
                  <c:v>290.76666666666665</c:v>
                </c:pt>
                <c:pt idx="646">
                  <c:v>260.36666666666662</c:v>
                </c:pt>
                <c:pt idx="647">
                  <c:v>225.76666666666668</c:v>
                </c:pt>
                <c:pt idx="648">
                  <c:v>222.1</c:v>
                </c:pt>
                <c:pt idx="655">
                  <c:v>201.43333333333331</c:v>
                </c:pt>
                <c:pt idx="663">
                  <c:v>217.53333333333333</c:v>
                </c:pt>
                <c:pt idx="664">
                  <c:v>230.76666666666665</c:v>
                </c:pt>
                <c:pt idx="672">
                  <c:v>195.4</c:v>
                </c:pt>
                <c:pt idx="680">
                  <c:v>262.2</c:v>
                </c:pt>
                <c:pt idx="681">
                  <c:v>193.33333333333334</c:v>
                </c:pt>
                <c:pt idx="683">
                  <c:v>249.83333333333334</c:v>
                </c:pt>
                <c:pt idx="684">
                  <c:v>285.56666666666666</c:v>
                </c:pt>
                <c:pt idx="685">
                  <c:v>248.5</c:v>
                </c:pt>
                <c:pt idx="686">
                  <c:v>232.80000000000004</c:v>
                </c:pt>
                <c:pt idx="688">
                  <c:v>200.03333333333333</c:v>
                </c:pt>
                <c:pt idx="697">
                  <c:v>208.5</c:v>
                </c:pt>
                <c:pt idx="701">
                  <c:v>287.93333333333334</c:v>
                </c:pt>
                <c:pt idx="702">
                  <c:v>230.20000000000002</c:v>
                </c:pt>
                <c:pt idx="704">
                  <c:v>231.19999999999996</c:v>
                </c:pt>
                <c:pt idx="707">
                  <c:v>244.83333333333334</c:v>
                </c:pt>
                <c:pt idx="709">
                  <c:v>210.86666666666667</c:v>
                </c:pt>
                <c:pt idx="713">
                  <c:v>317.76666666666671</c:v>
                </c:pt>
                <c:pt idx="719">
                  <c:v>253.43333333333331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F-43E6-AC48-7FC9CC993E38}"/>
            </c:ext>
          </c:extLst>
        </c:ser>
        <c:ser>
          <c:idx val="2"/>
          <c:order val="4"/>
          <c:tx>
            <c:v>[M-H]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3"/>
                </a:solidFill>
              </a:ln>
              <a:effectLst/>
            </c:spPr>
          </c:marker>
          <c:xVal>
            <c:numRef>
              <c:f>all_notmix_noTM!$AL$2:$AL$724</c:f>
              <c:numCache>
                <c:formatCode>0.0000</c:formatCode>
                <c:ptCount val="723"/>
                <c:pt idx="0">
                  <c:v>671.46570439999994</c:v>
                </c:pt>
                <c:pt idx="1">
                  <c:v>745.50248199999999</c:v>
                </c:pt>
                <c:pt idx="2">
                  <c:v>758.49773139999991</c:v>
                </c:pt>
                <c:pt idx="3">
                  <c:v>695.46570439999994</c:v>
                </c:pt>
                <c:pt idx="4">
                  <c:v>719.46570439999994</c:v>
                </c:pt>
                <c:pt idx="5">
                  <c:v>806.49773139999991</c:v>
                </c:pt>
                <c:pt idx="6">
                  <c:v>699.4970027999999</c:v>
                </c:pt>
                <c:pt idx="7">
                  <c:v>786.52902979999999</c:v>
                </c:pt>
                <c:pt idx="8">
                  <c:v>723.4970027999999</c:v>
                </c:pt>
                <c:pt idx="9">
                  <c:v>747.4970027999999</c:v>
                </c:pt>
                <c:pt idx="10">
                  <c:v>782.49773139999991</c:v>
                </c:pt>
                <c:pt idx="11">
                  <c:v>426.2414708</c:v>
                </c:pt>
                <c:pt idx="12">
                  <c:v>312.2907874</c:v>
                </c:pt>
                <c:pt idx="13">
                  <c:v>755.56784199999993</c:v>
                </c:pt>
                <c:pt idx="14">
                  <c:v>390.2649682</c:v>
                </c:pt>
                <c:pt idx="15">
                  <c:v>404.28061739999998</c:v>
                </c:pt>
                <c:pt idx="16">
                  <c:v>383.3319214</c:v>
                </c:pt>
                <c:pt idx="17">
                  <c:v>756.55484899999999</c:v>
                </c:pt>
                <c:pt idx="18">
                  <c:v>769.50248199999999</c:v>
                </c:pt>
                <c:pt idx="19">
                  <c:v>782.49773139999991</c:v>
                </c:pt>
                <c:pt idx="20">
                  <c:v>810.52902979999999</c:v>
                </c:pt>
                <c:pt idx="21">
                  <c:v>834.52902979999999</c:v>
                </c:pt>
                <c:pt idx="22">
                  <c:v>695.46570439999994</c:v>
                </c:pt>
                <c:pt idx="23">
                  <c:v>765.4711835999999</c:v>
                </c:pt>
                <c:pt idx="24">
                  <c:v>743.46570439999994</c:v>
                </c:pt>
                <c:pt idx="25">
                  <c:v>817.50248199999999</c:v>
                </c:pt>
                <c:pt idx="26">
                  <c:v>830.49773139999991</c:v>
                </c:pt>
                <c:pt idx="27">
                  <c:v>878.49773139999991</c:v>
                </c:pt>
                <c:pt idx="28">
                  <c:v>589.42621079999992</c:v>
                </c:pt>
                <c:pt idx="29">
                  <c:v>312.2907874</c:v>
                </c:pt>
                <c:pt idx="30">
                  <c:v>383.3319214</c:v>
                </c:pt>
                <c:pt idx="31">
                  <c:v>766.53919980000001</c:v>
                </c:pt>
                <c:pt idx="32">
                  <c:v>769.50248199999999</c:v>
                </c:pt>
                <c:pt idx="33">
                  <c:v>791.46570439999994</c:v>
                </c:pt>
                <c:pt idx="34">
                  <c:v>793.50248199999999</c:v>
                </c:pt>
                <c:pt idx="35">
                  <c:v>797.53378039999996</c:v>
                </c:pt>
                <c:pt idx="36">
                  <c:v>821.53378039999996</c:v>
                </c:pt>
                <c:pt idx="37">
                  <c:v>865.50248199999999</c:v>
                </c:pt>
                <c:pt idx="38">
                  <c:v>295.22785620000002</c:v>
                </c:pt>
                <c:pt idx="39">
                  <c:v>362.27005320000001</c:v>
                </c:pt>
                <c:pt idx="40">
                  <c:v>319.22785620000002</c:v>
                </c:pt>
                <c:pt idx="41">
                  <c:v>343.22785620000002</c:v>
                </c:pt>
                <c:pt idx="42">
                  <c:v>649.59287280000001</c:v>
                </c:pt>
                <c:pt idx="43">
                  <c:v>317.21220700000003</c:v>
                </c:pt>
                <c:pt idx="44">
                  <c:v>299.2016428</c:v>
                </c:pt>
                <c:pt idx="45">
                  <c:v>417.33740060000002</c:v>
                </c:pt>
                <c:pt idx="46">
                  <c:v>395.2567856</c:v>
                </c:pt>
                <c:pt idx="47">
                  <c:v>393.31627220000001</c:v>
                </c:pt>
                <c:pt idx="48">
                  <c:v>536.33576019999998</c:v>
                </c:pt>
                <c:pt idx="49">
                  <c:v>578.38270779999993</c:v>
                </c:pt>
                <c:pt idx="50">
                  <c:v>645.49767159999999</c:v>
                </c:pt>
                <c:pt idx="51">
                  <c:v>690.50790139999992</c:v>
                </c:pt>
                <c:pt idx="52">
                  <c:v>734.49773139999991</c:v>
                </c:pt>
                <c:pt idx="53">
                  <c:v>718.53919980000001</c:v>
                </c:pt>
                <c:pt idx="54">
                  <c:v>583.28887239999995</c:v>
                </c:pt>
                <c:pt idx="55">
                  <c:v>662.6092506</c:v>
                </c:pt>
                <c:pt idx="56">
                  <c:v>401.34248560000003</c:v>
                </c:pt>
                <c:pt idx="57">
                  <c:v>755.56784199999993</c:v>
                </c:pt>
                <c:pt idx="58">
                  <c:v>378.2414708</c:v>
                </c:pt>
                <c:pt idx="59">
                  <c:v>506.36157939999998</c:v>
                </c:pt>
                <c:pt idx="60">
                  <c:v>403.26187060000001</c:v>
                </c:pt>
                <c:pt idx="61">
                  <c:v>972.73562679999998</c:v>
                </c:pt>
                <c:pt idx="62">
                  <c:v>411.36321980000002</c:v>
                </c:pt>
                <c:pt idx="63">
                  <c:v>413.3061022</c:v>
                </c:pt>
                <c:pt idx="64">
                  <c:v>391.28536800000001</c:v>
                </c:pt>
                <c:pt idx="65">
                  <c:v>382.29626660000002</c:v>
                </c:pt>
                <c:pt idx="66">
                  <c:v>630.6194205999999</c:v>
                </c:pt>
                <c:pt idx="67">
                  <c:v>460.27044740000002</c:v>
                </c:pt>
                <c:pt idx="68">
                  <c:v>389.13273379999998</c:v>
                </c:pt>
                <c:pt idx="69">
                  <c:v>883.7759724</c:v>
                </c:pt>
                <c:pt idx="70">
                  <c:v>609.3772884</c:v>
                </c:pt>
                <c:pt idx="71">
                  <c:v>493.46063340000001</c:v>
                </c:pt>
                <c:pt idx="72">
                  <c:v>732.55484899999999</c:v>
                </c:pt>
                <c:pt idx="73">
                  <c:v>811.6456938</c:v>
                </c:pt>
                <c:pt idx="74">
                  <c:v>686.47660299999995</c:v>
                </c:pt>
                <c:pt idx="75">
                  <c:v>773.53378039999996</c:v>
                </c:pt>
                <c:pt idx="76">
                  <c:v>1004.538288</c:v>
                </c:pt>
                <c:pt idx="77">
                  <c:v>457.23605140000001</c:v>
                </c:pt>
                <c:pt idx="78">
                  <c:v>478.29389760000004</c:v>
                </c:pt>
                <c:pt idx="79">
                  <c:v>401.34248560000003</c:v>
                </c:pt>
                <c:pt idx="80">
                  <c:v>480.44219440000001</c:v>
                </c:pt>
                <c:pt idx="81">
                  <c:v>550.52044039999998</c:v>
                </c:pt>
                <c:pt idx="82">
                  <c:v>578.55173879999995</c:v>
                </c:pt>
                <c:pt idx="83">
                  <c:v>634.6143356</c:v>
                </c:pt>
                <c:pt idx="84">
                  <c:v>407.280283</c:v>
                </c:pt>
                <c:pt idx="85">
                  <c:v>408.20410320000002</c:v>
                </c:pt>
                <c:pt idx="86">
                  <c:v>508.23743439999998</c:v>
                </c:pt>
                <c:pt idx="87">
                  <c:v>458.24490280000003</c:v>
                </c:pt>
                <c:pt idx="88">
                  <c:v>410.23130079999999</c:v>
                </c:pt>
                <c:pt idx="89">
                  <c:v>901.54944679999994</c:v>
                </c:pt>
                <c:pt idx="90">
                  <c:v>672.46095379999997</c:v>
                </c:pt>
                <c:pt idx="91">
                  <c:v>1114.0005403999999</c:v>
                </c:pt>
                <c:pt idx="92">
                  <c:v>536.33576019999998</c:v>
                </c:pt>
                <c:pt idx="93">
                  <c:v>688.56501900000001</c:v>
                </c:pt>
                <c:pt idx="94">
                  <c:v>623.5619686</c:v>
                </c:pt>
                <c:pt idx="95">
                  <c:v>513.12203999999997</c:v>
                </c:pt>
                <c:pt idx="96">
                  <c:v>663.47422139999992</c:v>
                </c:pt>
                <c:pt idx="97">
                  <c:v>1038.6413689999999</c:v>
                </c:pt>
                <c:pt idx="98">
                  <c:v>840.6487441999999</c:v>
                </c:pt>
                <c:pt idx="99">
                  <c:v>774.6745633999999</c:v>
                </c:pt>
                <c:pt idx="100">
                  <c:v>241.21729200000001</c:v>
                </c:pt>
                <c:pt idx="101">
                  <c:v>700.57326139999998</c:v>
                </c:pt>
                <c:pt idx="102">
                  <c:v>341.3061022</c:v>
                </c:pt>
                <c:pt idx="103">
                  <c:v>564.53608959999997</c:v>
                </c:pt>
                <c:pt idx="104">
                  <c:v>328.32208580000002</c:v>
                </c:pt>
                <c:pt idx="105">
                  <c:v>408.28841840000001</c:v>
                </c:pt>
                <c:pt idx="106">
                  <c:v>312.2907874</c:v>
                </c:pt>
                <c:pt idx="107">
                  <c:v>344.31700080000002</c:v>
                </c:pt>
                <c:pt idx="108">
                  <c:v>815.49844559999997</c:v>
                </c:pt>
                <c:pt idx="109">
                  <c:v>391.28536800000001</c:v>
                </c:pt>
                <c:pt idx="110">
                  <c:v>704.52355059999991</c:v>
                </c:pt>
                <c:pt idx="111">
                  <c:v>409.23605140000001</c:v>
                </c:pt>
                <c:pt idx="112">
                  <c:v>758.57049819999997</c:v>
                </c:pt>
                <c:pt idx="113">
                  <c:v>718.53919980000001</c:v>
                </c:pt>
                <c:pt idx="114">
                  <c:v>699.54461919999994</c:v>
                </c:pt>
                <c:pt idx="115">
                  <c:v>816.6487441999999</c:v>
                </c:pt>
                <c:pt idx="116">
                  <c:v>865.58112219999998</c:v>
                </c:pt>
                <c:pt idx="117">
                  <c:v>775.54942959999994</c:v>
                </c:pt>
                <c:pt idx="118">
                  <c:v>790.53919980000001</c:v>
                </c:pt>
                <c:pt idx="119">
                  <c:v>536.37214359999996</c:v>
                </c:pt>
                <c:pt idx="120">
                  <c:v>896.71134099999995</c:v>
                </c:pt>
                <c:pt idx="121">
                  <c:v>405.26463380000001</c:v>
                </c:pt>
                <c:pt idx="122">
                  <c:v>806.47660299999995</c:v>
                </c:pt>
                <c:pt idx="123">
                  <c:v>1179.7371438</c:v>
                </c:pt>
                <c:pt idx="124">
                  <c:v>748.4852396</c:v>
                </c:pt>
                <c:pt idx="125">
                  <c:v>303.13904600000001</c:v>
                </c:pt>
                <c:pt idx="126">
                  <c:v>394.25988319999999</c:v>
                </c:pt>
                <c:pt idx="127">
                  <c:v>452.22787160000001</c:v>
                </c:pt>
                <c:pt idx="128">
                  <c:v>514.28438199999994</c:v>
                </c:pt>
                <c:pt idx="129">
                  <c:v>424.21056659999999</c:v>
                </c:pt>
                <c:pt idx="130">
                  <c:v>410.19491740000001</c:v>
                </c:pt>
                <c:pt idx="131">
                  <c:v>704.52355059999991</c:v>
                </c:pt>
                <c:pt idx="132">
                  <c:v>401.34248560000003</c:v>
                </c:pt>
                <c:pt idx="133">
                  <c:v>887.68585619999999</c:v>
                </c:pt>
                <c:pt idx="134">
                  <c:v>849.59744019999994</c:v>
                </c:pt>
                <c:pt idx="135">
                  <c:v>566.51535539999998</c:v>
                </c:pt>
                <c:pt idx="136">
                  <c:v>954.68043679999994</c:v>
                </c:pt>
                <c:pt idx="137">
                  <c:v>700.57326139999998</c:v>
                </c:pt>
                <c:pt idx="138">
                  <c:v>310.27513820000001</c:v>
                </c:pt>
                <c:pt idx="139">
                  <c:v>373.27480380000003</c:v>
                </c:pt>
                <c:pt idx="140">
                  <c:v>411.36321980000002</c:v>
                </c:pt>
                <c:pt idx="141">
                  <c:v>450.43163020000003</c:v>
                </c:pt>
                <c:pt idx="142">
                  <c:v>514.28438199999994</c:v>
                </c:pt>
                <c:pt idx="143">
                  <c:v>498.289467</c:v>
                </c:pt>
                <c:pt idx="144">
                  <c:v>342.33773500000001</c:v>
                </c:pt>
                <c:pt idx="145">
                  <c:v>620.50242219999996</c:v>
                </c:pt>
                <c:pt idx="146">
                  <c:v>580.53100459999996</c:v>
                </c:pt>
                <c:pt idx="147">
                  <c:v>433.23605140000001</c:v>
                </c:pt>
                <c:pt idx="148">
                  <c:v>480.44219440000001</c:v>
                </c:pt>
                <c:pt idx="149">
                  <c:v>712.57326139999998</c:v>
                </c:pt>
                <c:pt idx="150">
                  <c:v>421.27243479999998</c:v>
                </c:pt>
                <c:pt idx="151">
                  <c:v>402.2414708</c:v>
                </c:pt>
                <c:pt idx="152">
                  <c:v>808.6671566</c:v>
                </c:pt>
                <c:pt idx="153">
                  <c:v>970.71997759999999</c:v>
                </c:pt>
                <c:pt idx="154">
                  <c:v>710.59399559999997</c:v>
                </c:pt>
                <c:pt idx="155">
                  <c:v>682.63546399999996</c:v>
                </c:pt>
                <c:pt idx="156">
                  <c:v>452.44727940000001</c:v>
                </c:pt>
                <c:pt idx="157">
                  <c:v>310.23875480000004</c:v>
                </c:pt>
                <c:pt idx="158">
                  <c:v>326.27005320000001</c:v>
                </c:pt>
                <c:pt idx="159">
                  <c:v>452.24186500000002</c:v>
                </c:pt>
                <c:pt idx="160">
                  <c:v>401.34248560000003</c:v>
                </c:pt>
                <c:pt idx="161">
                  <c:v>703.52830119999999</c:v>
                </c:pt>
                <c:pt idx="162">
                  <c:v>784.58614739999996</c:v>
                </c:pt>
                <c:pt idx="163">
                  <c:v>315.29045300000001</c:v>
                </c:pt>
                <c:pt idx="164">
                  <c:v>622.3807802</c:v>
                </c:pt>
                <c:pt idx="165">
                  <c:v>618.6194205999999</c:v>
                </c:pt>
                <c:pt idx="166">
                  <c:v>592.36197359999994</c:v>
                </c:pt>
                <c:pt idx="167">
                  <c:v>396.2156516</c:v>
                </c:pt>
                <c:pt idx="168">
                  <c:v>892.66478759999995</c:v>
                </c:pt>
                <c:pt idx="169">
                  <c:v>733.50248199999999</c:v>
                </c:pt>
                <c:pt idx="170">
                  <c:v>829.58245979999992</c:v>
                </c:pt>
                <c:pt idx="171">
                  <c:v>452.2782484</c:v>
                </c:pt>
                <c:pt idx="172">
                  <c:v>760.58614739999996</c:v>
                </c:pt>
                <c:pt idx="173">
                  <c:v>844.68004259999998</c:v>
                </c:pt>
                <c:pt idx="174">
                  <c:v>619.28887239999995</c:v>
                </c:pt>
                <c:pt idx="175">
                  <c:v>405.26463380000001</c:v>
                </c:pt>
                <c:pt idx="176">
                  <c:v>389.26971880000002</c:v>
                </c:pt>
                <c:pt idx="177">
                  <c:v>636.44806779999999</c:v>
                </c:pt>
                <c:pt idx="178">
                  <c:v>381.25639139999998</c:v>
                </c:pt>
                <c:pt idx="179">
                  <c:v>589.43507479999994</c:v>
                </c:pt>
                <c:pt idx="180">
                  <c:v>1036.6789033999999</c:v>
                </c:pt>
                <c:pt idx="181">
                  <c:v>410.36394840000003</c:v>
                </c:pt>
                <c:pt idx="182">
                  <c:v>757.58349119999991</c:v>
                </c:pt>
                <c:pt idx="183">
                  <c:v>773.52089439999997</c:v>
                </c:pt>
                <c:pt idx="184">
                  <c:v>251.2016428</c:v>
                </c:pt>
                <c:pt idx="185">
                  <c:v>566.30994099999998</c:v>
                </c:pt>
                <c:pt idx="186">
                  <c:v>553.54272399999991</c:v>
                </c:pt>
                <c:pt idx="187">
                  <c:v>665.43988519999994</c:v>
                </c:pt>
                <c:pt idx="188">
                  <c:v>634.44530459999999</c:v>
                </c:pt>
                <c:pt idx="189">
                  <c:v>689.512652</c:v>
                </c:pt>
                <c:pt idx="190">
                  <c:v>1037.7790826</c:v>
                </c:pt>
                <c:pt idx="191">
                  <c:v>842.55524319999995</c:v>
                </c:pt>
                <c:pt idx="192">
                  <c:v>758.57049819999997</c:v>
                </c:pt>
                <c:pt idx="193">
                  <c:v>956.80523619999997</c:v>
                </c:pt>
                <c:pt idx="194">
                  <c:v>833.62767559999998</c:v>
                </c:pt>
                <c:pt idx="195">
                  <c:v>742.58382559999995</c:v>
                </c:pt>
                <c:pt idx="196">
                  <c:v>448.3068308</c:v>
                </c:pt>
                <c:pt idx="197">
                  <c:v>947.66761059999999</c:v>
                </c:pt>
                <c:pt idx="198">
                  <c:v>375.29045300000001</c:v>
                </c:pt>
                <c:pt idx="199">
                  <c:v>906.65930839999999</c:v>
                </c:pt>
                <c:pt idx="200">
                  <c:v>270.24383979999999</c:v>
                </c:pt>
                <c:pt idx="201">
                  <c:v>508.30446180000001</c:v>
                </c:pt>
                <c:pt idx="202">
                  <c:v>648.46095379999997</c:v>
                </c:pt>
                <c:pt idx="203">
                  <c:v>673.52896999999996</c:v>
                </c:pt>
                <c:pt idx="204">
                  <c:v>600.47620879999999</c:v>
                </c:pt>
                <c:pt idx="205">
                  <c:v>704.59631739999998</c:v>
                </c:pt>
                <c:pt idx="206">
                  <c:v>552.49970619999999</c:v>
                </c:pt>
                <c:pt idx="207">
                  <c:v>704.52355059999991</c:v>
                </c:pt>
                <c:pt idx="208">
                  <c:v>701.512652</c:v>
                </c:pt>
                <c:pt idx="209">
                  <c:v>417.24113640000002</c:v>
                </c:pt>
                <c:pt idx="210">
                  <c:v>415.32175139999998</c:v>
                </c:pt>
                <c:pt idx="211">
                  <c:v>375.29045300000001</c:v>
                </c:pt>
                <c:pt idx="212">
                  <c:v>452.41089600000004</c:v>
                </c:pt>
                <c:pt idx="213">
                  <c:v>599.4025175999999</c:v>
                </c:pt>
                <c:pt idx="214">
                  <c:v>465.34626459999998</c:v>
                </c:pt>
                <c:pt idx="215">
                  <c:v>616.60377139999991</c:v>
                </c:pt>
                <c:pt idx="216">
                  <c:v>354.33773500000001</c:v>
                </c:pt>
                <c:pt idx="217">
                  <c:v>592.39835699999992</c:v>
                </c:pt>
                <c:pt idx="218">
                  <c:v>579.49937179999995</c:v>
                </c:pt>
                <c:pt idx="219">
                  <c:v>594.34123939999995</c:v>
                </c:pt>
                <c:pt idx="220">
                  <c:v>756.55484899999999</c:v>
                </c:pt>
                <c:pt idx="221">
                  <c:v>939.53610499999991</c:v>
                </c:pt>
                <c:pt idx="222">
                  <c:v>270.28022320000002</c:v>
                </c:pt>
                <c:pt idx="223">
                  <c:v>399.32683639999999</c:v>
                </c:pt>
                <c:pt idx="224">
                  <c:v>407.280283</c:v>
                </c:pt>
                <c:pt idx="225">
                  <c:v>618.48677299999997</c:v>
                </c:pt>
                <c:pt idx="226">
                  <c:v>566.55173879999995</c:v>
                </c:pt>
                <c:pt idx="227">
                  <c:v>726.58891059999996</c:v>
                </c:pt>
                <c:pt idx="228">
                  <c:v>424.34321420000003</c:v>
                </c:pt>
                <c:pt idx="229">
                  <c:v>907.66617059999999</c:v>
                </c:pt>
                <c:pt idx="230">
                  <c:v>460.32795920000001</c:v>
                </c:pt>
                <c:pt idx="231">
                  <c:v>988.70117099999993</c:v>
                </c:pt>
                <c:pt idx="232">
                  <c:v>647.51332079999997</c:v>
                </c:pt>
                <c:pt idx="233">
                  <c:v>480.30954680000002</c:v>
                </c:pt>
                <c:pt idx="234">
                  <c:v>1014.8107153999999</c:v>
                </c:pt>
                <c:pt idx="235">
                  <c:v>760.58614739999996</c:v>
                </c:pt>
                <c:pt idx="236">
                  <c:v>508.26807840000004</c:v>
                </c:pt>
                <c:pt idx="237">
                  <c:v>822.54064259999996</c:v>
                </c:pt>
                <c:pt idx="238">
                  <c:v>756.62761579999994</c:v>
                </c:pt>
                <c:pt idx="239">
                  <c:v>608.56230299999993</c:v>
                </c:pt>
                <c:pt idx="240">
                  <c:v>494.32519600000001</c:v>
                </c:pt>
                <c:pt idx="241">
                  <c:v>431.31666640000003</c:v>
                </c:pt>
                <c:pt idx="242">
                  <c:v>296.25948900000003</c:v>
                </c:pt>
                <c:pt idx="243">
                  <c:v>417.33740060000002</c:v>
                </c:pt>
                <c:pt idx="244">
                  <c:v>604.4483424</c:v>
                </c:pt>
                <c:pt idx="245">
                  <c:v>742.58382559999995</c:v>
                </c:pt>
                <c:pt idx="246">
                  <c:v>403.24898460000003</c:v>
                </c:pt>
                <c:pt idx="247">
                  <c:v>316.28570239999999</c:v>
                </c:pt>
                <c:pt idx="248">
                  <c:v>460.32795920000001</c:v>
                </c:pt>
                <c:pt idx="249">
                  <c:v>514.28438199999994</c:v>
                </c:pt>
                <c:pt idx="250">
                  <c:v>407.280283</c:v>
                </c:pt>
                <c:pt idx="251">
                  <c:v>407.280283</c:v>
                </c:pt>
                <c:pt idx="252">
                  <c:v>424.2833334</c:v>
                </c:pt>
                <c:pt idx="253">
                  <c:v>704.52355059999991</c:v>
                </c:pt>
                <c:pt idx="254">
                  <c:v>843.6344924</c:v>
                </c:pt>
                <c:pt idx="255">
                  <c:v>595.53067019999992</c:v>
                </c:pt>
                <c:pt idx="256">
                  <c:v>619.53067019999992</c:v>
                </c:pt>
                <c:pt idx="257">
                  <c:v>413.3061022</c:v>
                </c:pt>
                <c:pt idx="258">
                  <c:v>651.66603379999992</c:v>
                </c:pt>
                <c:pt idx="259">
                  <c:v>616.47112379999999</c:v>
                </c:pt>
                <c:pt idx="260">
                  <c:v>358.29626660000002</c:v>
                </c:pt>
                <c:pt idx="261">
                  <c:v>592.47112379999999</c:v>
                </c:pt>
                <c:pt idx="262">
                  <c:v>648.53372059999992</c:v>
                </c:pt>
                <c:pt idx="263">
                  <c:v>730.61196659999996</c:v>
                </c:pt>
                <c:pt idx="264">
                  <c:v>637.59287280000001</c:v>
                </c:pt>
                <c:pt idx="265">
                  <c:v>580.53100459999996</c:v>
                </c:pt>
                <c:pt idx="266">
                  <c:v>801.58754479999993</c:v>
                </c:pt>
                <c:pt idx="267">
                  <c:v>773.53378039999996</c:v>
                </c:pt>
                <c:pt idx="268">
                  <c:v>804.54783639999994</c:v>
                </c:pt>
                <c:pt idx="269">
                  <c:v>494.36157939999998</c:v>
                </c:pt>
                <c:pt idx="270">
                  <c:v>352.26457399999998</c:v>
                </c:pt>
                <c:pt idx="271">
                  <c:v>784.4336012</c:v>
                </c:pt>
                <c:pt idx="272">
                  <c:v>391.28536800000001</c:v>
                </c:pt>
                <c:pt idx="273">
                  <c:v>328.32208580000002</c:v>
                </c:pt>
                <c:pt idx="274">
                  <c:v>421.28366779999999</c:v>
                </c:pt>
                <c:pt idx="275">
                  <c:v>540.2942918</c:v>
                </c:pt>
                <c:pt idx="276">
                  <c:v>510.24734419999999</c:v>
                </c:pt>
                <c:pt idx="277">
                  <c:v>622.37253779999992</c:v>
                </c:pt>
                <c:pt idx="278">
                  <c:v>676.49225219999994</c:v>
                </c:pt>
                <c:pt idx="279">
                  <c:v>552.49970619999999</c:v>
                </c:pt>
                <c:pt idx="280">
                  <c:v>754.53919980000001</c:v>
                </c:pt>
                <c:pt idx="281">
                  <c:v>784.58614739999996</c:v>
                </c:pt>
                <c:pt idx="282">
                  <c:v>786.50790139999992</c:v>
                </c:pt>
                <c:pt idx="283">
                  <c:v>282.28022320000002</c:v>
                </c:pt>
                <c:pt idx="284">
                  <c:v>431.31666640000003</c:v>
                </c:pt>
                <c:pt idx="285">
                  <c:v>433.33231560000002</c:v>
                </c:pt>
                <c:pt idx="286">
                  <c:v>560.40852699999994</c:v>
                </c:pt>
                <c:pt idx="287">
                  <c:v>368.31700080000002</c:v>
                </c:pt>
                <c:pt idx="288">
                  <c:v>582.54665379999994</c:v>
                </c:pt>
                <c:pt idx="289">
                  <c:v>506.49422700000002</c:v>
                </c:pt>
                <c:pt idx="290">
                  <c:v>366.2414708</c:v>
                </c:pt>
                <c:pt idx="291">
                  <c:v>547.40039159999992</c:v>
                </c:pt>
                <c:pt idx="292">
                  <c:v>693.4711835999999</c:v>
                </c:pt>
                <c:pt idx="293">
                  <c:v>659.46570439999994</c:v>
                </c:pt>
                <c:pt idx="294">
                  <c:v>803.71337559999995</c:v>
                </c:pt>
                <c:pt idx="295">
                  <c:v>399.32683639999999</c:v>
                </c:pt>
                <c:pt idx="296">
                  <c:v>571.28887239999995</c:v>
                </c:pt>
                <c:pt idx="297">
                  <c:v>901.62873859999991</c:v>
                </c:pt>
                <c:pt idx="298">
                  <c:v>727.52830119999999</c:v>
                </c:pt>
                <c:pt idx="299">
                  <c:v>713.512652</c:v>
                </c:pt>
                <c:pt idx="300">
                  <c:v>608.56230299999993</c:v>
                </c:pt>
                <c:pt idx="301">
                  <c:v>578.41909119999991</c:v>
                </c:pt>
                <c:pt idx="302">
                  <c:v>876.55484899999999</c:v>
                </c:pt>
                <c:pt idx="303">
                  <c:v>447.31158140000002</c:v>
                </c:pt>
                <c:pt idx="304">
                  <c:v>429.30101719999999</c:v>
                </c:pt>
                <c:pt idx="305">
                  <c:v>761.4553386</c:v>
                </c:pt>
                <c:pt idx="306">
                  <c:v>458.25479819999998</c:v>
                </c:pt>
                <c:pt idx="307">
                  <c:v>839.67699219999997</c:v>
                </c:pt>
                <c:pt idx="308">
                  <c:v>286.27513820000001</c:v>
                </c:pt>
                <c:pt idx="309">
                  <c:v>514.28438199999994</c:v>
                </c:pt>
                <c:pt idx="310">
                  <c:v>326.30643659999998</c:v>
                </c:pt>
                <c:pt idx="311">
                  <c:v>441.18949800000001</c:v>
                </c:pt>
                <c:pt idx="312">
                  <c:v>497.25209480000001</c:v>
                </c:pt>
                <c:pt idx="313">
                  <c:v>355.24898460000003</c:v>
                </c:pt>
                <c:pt idx="314">
                  <c:v>647.46570439999994</c:v>
                </c:pt>
                <c:pt idx="315">
                  <c:v>750.54542759999993</c:v>
                </c:pt>
                <c:pt idx="316">
                  <c:v>702.50790139999992</c:v>
                </c:pt>
                <c:pt idx="317">
                  <c:v>597.30452159999993</c:v>
                </c:pt>
                <c:pt idx="318">
                  <c:v>636.44806779999999</c:v>
                </c:pt>
                <c:pt idx="319">
                  <c:v>642.49501539999994</c:v>
                </c:pt>
                <c:pt idx="320">
                  <c:v>437.34969660000002</c:v>
                </c:pt>
                <c:pt idx="321">
                  <c:v>586.43241860000001</c:v>
                </c:pt>
                <c:pt idx="322">
                  <c:v>463.3306154</c:v>
                </c:pt>
                <c:pt idx="323">
                  <c:v>356.28061739999998</c:v>
                </c:pt>
                <c:pt idx="324">
                  <c:v>338.27005320000001</c:v>
                </c:pt>
                <c:pt idx="325">
                  <c:v>742.53919980000001</c:v>
                </c:pt>
                <c:pt idx="326">
                  <c:v>481.34117960000003</c:v>
                </c:pt>
                <c:pt idx="327">
                  <c:v>300.2907874</c:v>
                </c:pt>
                <c:pt idx="328">
                  <c:v>514.28438199999994</c:v>
                </c:pt>
                <c:pt idx="329">
                  <c:v>701.56026839999993</c:v>
                </c:pt>
                <c:pt idx="330">
                  <c:v>885.5498237999999</c:v>
                </c:pt>
                <c:pt idx="331">
                  <c:v>770.57049819999997</c:v>
                </c:pt>
                <c:pt idx="332">
                  <c:v>786.60179659999994</c:v>
                </c:pt>
                <c:pt idx="333">
                  <c:v>771.63851439999996</c:v>
                </c:pt>
                <c:pt idx="334">
                  <c:v>288.14525380000003</c:v>
                </c:pt>
                <c:pt idx="335">
                  <c:v>802.63309499999991</c:v>
                </c:pt>
                <c:pt idx="336">
                  <c:v>1036.6789033999999</c:v>
                </c:pt>
                <c:pt idx="337">
                  <c:v>888.64173159999996</c:v>
                </c:pt>
                <c:pt idx="338">
                  <c:v>792.59123239999997</c:v>
                </c:pt>
                <c:pt idx="339">
                  <c:v>648.62998479999999</c:v>
                </c:pt>
                <c:pt idx="340">
                  <c:v>467.38943319999998</c:v>
                </c:pt>
                <c:pt idx="341">
                  <c:v>956.90150039999992</c:v>
                </c:pt>
                <c:pt idx="342">
                  <c:v>406.27276920000003</c:v>
                </c:pt>
                <c:pt idx="343">
                  <c:v>784.4336012</c:v>
                </c:pt>
                <c:pt idx="344">
                  <c:v>310.23875480000004</c:v>
                </c:pt>
                <c:pt idx="345">
                  <c:v>355.24898460000003</c:v>
                </c:pt>
                <c:pt idx="346">
                  <c:v>242.21254140000002</c:v>
                </c:pt>
                <c:pt idx="347">
                  <c:v>887.50480659999994</c:v>
                </c:pt>
                <c:pt idx="348">
                  <c:v>802.56032819999996</c:v>
                </c:pt>
                <c:pt idx="349">
                  <c:v>673.48135359999992</c:v>
                </c:pt>
                <c:pt idx="350">
                  <c:v>760.5133806</c:v>
                </c:pt>
                <c:pt idx="351">
                  <c:v>762.52902979999999</c:v>
                </c:pt>
                <c:pt idx="352">
                  <c:v>506.32519600000001</c:v>
                </c:pt>
                <c:pt idx="353">
                  <c:v>744.55484899999999</c:v>
                </c:pt>
                <c:pt idx="354">
                  <c:v>589.52010599999994</c:v>
                </c:pt>
                <c:pt idx="355">
                  <c:v>780.55484899999999</c:v>
                </c:pt>
                <c:pt idx="356">
                  <c:v>522.35649439999997</c:v>
                </c:pt>
                <c:pt idx="357">
                  <c:v>355.28536800000001</c:v>
                </c:pt>
                <c:pt idx="358">
                  <c:v>383.30409120000002</c:v>
                </c:pt>
                <c:pt idx="359">
                  <c:v>537.48880759999997</c:v>
                </c:pt>
                <c:pt idx="360">
                  <c:v>398.32756499999999</c:v>
                </c:pt>
                <c:pt idx="361">
                  <c:v>874.62608239999997</c:v>
                </c:pt>
                <c:pt idx="362">
                  <c:v>342.30135160000003</c:v>
                </c:pt>
                <c:pt idx="363">
                  <c:v>391.28536800000001</c:v>
                </c:pt>
                <c:pt idx="364">
                  <c:v>498.26259920000001</c:v>
                </c:pt>
                <c:pt idx="365">
                  <c:v>351.2176862</c:v>
                </c:pt>
                <c:pt idx="366">
                  <c:v>354.16870399999999</c:v>
                </c:pt>
                <c:pt idx="367">
                  <c:v>338.27005320000001</c:v>
                </c:pt>
                <c:pt idx="368">
                  <c:v>466.29389760000004</c:v>
                </c:pt>
                <c:pt idx="369">
                  <c:v>284.29587240000001</c:v>
                </c:pt>
                <c:pt idx="370">
                  <c:v>282.28022320000002</c:v>
                </c:pt>
                <c:pt idx="371">
                  <c:v>268.26457399999998</c:v>
                </c:pt>
                <c:pt idx="372">
                  <c:v>377.24622140000002</c:v>
                </c:pt>
                <c:pt idx="373">
                  <c:v>564.53608959999997</c:v>
                </c:pt>
                <c:pt idx="374">
                  <c:v>398.36394840000003</c:v>
                </c:pt>
                <c:pt idx="375">
                  <c:v>377.26971880000002</c:v>
                </c:pt>
                <c:pt idx="376">
                  <c:v>537.48880759999997</c:v>
                </c:pt>
                <c:pt idx="377">
                  <c:v>637.48135359999992</c:v>
                </c:pt>
                <c:pt idx="378">
                  <c:v>661.48135359999992</c:v>
                </c:pt>
                <c:pt idx="379">
                  <c:v>744.55484899999999</c:v>
                </c:pt>
                <c:pt idx="380">
                  <c:v>822.54064259999996</c:v>
                </c:pt>
                <c:pt idx="381">
                  <c:v>813.61269519999996</c:v>
                </c:pt>
                <c:pt idx="382">
                  <c:v>538.52044039999998</c:v>
                </c:pt>
                <c:pt idx="383">
                  <c:v>874.62608239999997</c:v>
                </c:pt>
                <c:pt idx="384">
                  <c:v>564.53608959999997</c:v>
                </c:pt>
                <c:pt idx="385">
                  <c:v>810.68280579999998</c:v>
                </c:pt>
                <c:pt idx="386">
                  <c:v>632.59868639999991</c:v>
                </c:pt>
                <c:pt idx="387">
                  <c:v>622.3807802</c:v>
                </c:pt>
                <c:pt idx="388">
                  <c:v>441.22588139999999</c:v>
                </c:pt>
                <c:pt idx="389">
                  <c:v>381.20475299999998</c:v>
                </c:pt>
                <c:pt idx="390">
                  <c:v>678.43513459999997</c:v>
                </c:pt>
                <c:pt idx="391">
                  <c:v>351.2176862</c:v>
                </c:pt>
                <c:pt idx="392">
                  <c:v>667.51541520000001</c:v>
                </c:pt>
                <c:pt idx="393">
                  <c:v>703.52830119999999</c:v>
                </c:pt>
                <c:pt idx="394">
                  <c:v>593.51502099999993</c:v>
                </c:pt>
                <c:pt idx="395">
                  <c:v>1024.7375543999999</c:v>
                </c:pt>
                <c:pt idx="396">
                  <c:v>777.56507879999992</c:v>
                </c:pt>
                <c:pt idx="397">
                  <c:v>788.54467899999997</c:v>
                </c:pt>
                <c:pt idx="398">
                  <c:v>755.55959959999996</c:v>
                </c:pt>
                <c:pt idx="399">
                  <c:v>429.30101719999999</c:v>
                </c:pt>
                <c:pt idx="400">
                  <c:v>536.37214359999996</c:v>
                </c:pt>
                <c:pt idx="401">
                  <c:v>423.28808400000003</c:v>
                </c:pt>
                <c:pt idx="402">
                  <c:v>648.62998479999999</c:v>
                </c:pt>
                <c:pt idx="403">
                  <c:v>573.41604079999991</c:v>
                </c:pt>
                <c:pt idx="404">
                  <c:v>396.17926820000002</c:v>
                </c:pt>
                <c:pt idx="405">
                  <c:v>399.31158140000002</c:v>
                </c:pt>
                <c:pt idx="406">
                  <c:v>319.22785620000002</c:v>
                </c:pt>
                <c:pt idx="407">
                  <c:v>749.53378039999996</c:v>
                </c:pt>
                <c:pt idx="408">
                  <c:v>524.2993768</c:v>
                </c:pt>
                <c:pt idx="409">
                  <c:v>634.48168799999996</c:v>
                </c:pt>
                <c:pt idx="410">
                  <c:v>433.32901720000001</c:v>
                </c:pt>
                <c:pt idx="411">
                  <c:v>283.21393879999999</c:v>
                </c:pt>
                <c:pt idx="412">
                  <c:v>324.2907874</c:v>
                </c:pt>
                <c:pt idx="413">
                  <c:v>391.28536800000001</c:v>
                </c:pt>
                <c:pt idx="414">
                  <c:v>448.3068308</c:v>
                </c:pt>
                <c:pt idx="415">
                  <c:v>957.600323</c:v>
                </c:pt>
                <c:pt idx="416">
                  <c:v>672.46095379999997</c:v>
                </c:pt>
                <c:pt idx="417">
                  <c:v>382.26122079999999</c:v>
                </c:pt>
                <c:pt idx="418">
                  <c:v>784.58614739999996</c:v>
                </c:pt>
                <c:pt idx="419">
                  <c:v>1068.6604909999999</c:v>
                </c:pt>
                <c:pt idx="420">
                  <c:v>399.32683639999999</c:v>
                </c:pt>
                <c:pt idx="421">
                  <c:v>423.27519799999999</c:v>
                </c:pt>
                <c:pt idx="422">
                  <c:v>816.72151099999996</c:v>
                </c:pt>
                <c:pt idx="423">
                  <c:v>415.32175139999998</c:v>
                </c:pt>
                <c:pt idx="424">
                  <c:v>510.48914200000002</c:v>
                </c:pt>
                <c:pt idx="425">
                  <c:v>562.52044039999998</c:v>
                </c:pt>
                <c:pt idx="426">
                  <c:v>724.57326139999998</c:v>
                </c:pt>
                <c:pt idx="427">
                  <c:v>644.59868639999991</c:v>
                </c:pt>
                <c:pt idx="428">
                  <c:v>385.34757059999998</c:v>
                </c:pt>
                <c:pt idx="429">
                  <c:v>302.27005320000001</c:v>
                </c:pt>
                <c:pt idx="430">
                  <c:v>241.21729200000001</c:v>
                </c:pt>
                <c:pt idx="431">
                  <c:v>520.50987620000001</c:v>
                </c:pt>
                <c:pt idx="432">
                  <c:v>408.28841840000001</c:v>
                </c:pt>
                <c:pt idx="433">
                  <c:v>466.2575142</c:v>
                </c:pt>
                <c:pt idx="434">
                  <c:v>718.53919980000001</c:v>
                </c:pt>
                <c:pt idx="435">
                  <c:v>707.46907479999993</c:v>
                </c:pt>
                <c:pt idx="436">
                  <c:v>786.60179659999994</c:v>
                </c:pt>
                <c:pt idx="437">
                  <c:v>566.51535539999998</c:v>
                </c:pt>
                <c:pt idx="438">
                  <c:v>817.64399359999993</c:v>
                </c:pt>
                <c:pt idx="439">
                  <c:v>664.62489979999998</c:v>
                </c:pt>
                <c:pt idx="440">
                  <c:v>662.6092506</c:v>
                </c:pt>
                <c:pt idx="441">
                  <c:v>447.31158140000002</c:v>
                </c:pt>
                <c:pt idx="442">
                  <c:v>846.62292500000001</c:v>
                </c:pt>
                <c:pt idx="443">
                  <c:v>415.32175139999998</c:v>
                </c:pt>
                <c:pt idx="444">
                  <c:v>417.33740060000002</c:v>
                </c:pt>
                <c:pt idx="445">
                  <c:v>392.25711999999999</c:v>
                </c:pt>
                <c:pt idx="446">
                  <c:v>448.3068308</c:v>
                </c:pt>
                <c:pt idx="447">
                  <c:v>666.64054899999996</c:v>
                </c:pt>
                <c:pt idx="448">
                  <c:v>508.50987620000001</c:v>
                </c:pt>
                <c:pt idx="449">
                  <c:v>353.23333539999999</c:v>
                </c:pt>
                <c:pt idx="450">
                  <c:v>561.40377639999997</c:v>
                </c:pt>
                <c:pt idx="451">
                  <c:v>537.27521519999993</c:v>
                </c:pt>
                <c:pt idx="452">
                  <c:v>706.46643299999994</c:v>
                </c:pt>
                <c:pt idx="453">
                  <c:v>715.57591759999991</c:v>
                </c:pt>
                <c:pt idx="454">
                  <c:v>856.57089239999993</c:v>
                </c:pt>
                <c:pt idx="455">
                  <c:v>727.57591759999991</c:v>
                </c:pt>
                <c:pt idx="456">
                  <c:v>578.51535539999998</c:v>
                </c:pt>
                <c:pt idx="457">
                  <c:v>296.25948900000003</c:v>
                </c:pt>
                <c:pt idx="458">
                  <c:v>860.61043319999999</c:v>
                </c:pt>
                <c:pt idx="459">
                  <c:v>888.6239736</c:v>
                </c:pt>
                <c:pt idx="460">
                  <c:v>473.37484699999999</c:v>
                </c:pt>
                <c:pt idx="461">
                  <c:v>554.51535539999998</c:v>
                </c:pt>
                <c:pt idx="462">
                  <c:v>282.20745640000001</c:v>
                </c:pt>
                <c:pt idx="463">
                  <c:v>312.25440400000002</c:v>
                </c:pt>
                <c:pt idx="464">
                  <c:v>380.25711999999999</c:v>
                </c:pt>
                <c:pt idx="465">
                  <c:v>480.27316339999999</c:v>
                </c:pt>
                <c:pt idx="466">
                  <c:v>343.24898460000003</c:v>
                </c:pt>
                <c:pt idx="467">
                  <c:v>553.31469159999995</c:v>
                </c:pt>
                <c:pt idx="468">
                  <c:v>535.34051079999995</c:v>
                </c:pt>
                <c:pt idx="469">
                  <c:v>529.24192479999999</c:v>
                </c:pt>
                <c:pt idx="470">
                  <c:v>675.4970027999999</c:v>
                </c:pt>
                <c:pt idx="471">
                  <c:v>746.57049819999997</c:v>
                </c:pt>
                <c:pt idx="472">
                  <c:v>837.66134299999999</c:v>
                </c:pt>
                <c:pt idx="473">
                  <c:v>397.29593219999998</c:v>
                </c:pt>
                <c:pt idx="474">
                  <c:v>389.26971880000002</c:v>
                </c:pt>
                <c:pt idx="475">
                  <c:v>415.32175139999998</c:v>
                </c:pt>
                <c:pt idx="476">
                  <c:v>722.45183239999994</c:v>
                </c:pt>
                <c:pt idx="477">
                  <c:v>536.5047912</c:v>
                </c:pt>
                <c:pt idx="478">
                  <c:v>816.59123239999997</c:v>
                </c:pt>
                <c:pt idx="479">
                  <c:v>592.56738799999994</c:v>
                </c:pt>
                <c:pt idx="480">
                  <c:v>383.3319214</c:v>
                </c:pt>
                <c:pt idx="481">
                  <c:v>342.2649682</c:v>
                </c:pt>
                <c:pt idx="482">
                  <c:v>464.44727940000001</c:v>
                </c:pt>
                <c:pt idx="483">
                  <c:v>449.32723060000001</c:v>
                </c:pt>
                <c:pt idx="484">
                  <c:v>496.4371094</c:v>
                </c:pt>
                <c:pt idx="485">
                  <c:v>405.26463380000001</c:v>
                </c:pt>
                <c:pt idx="486">
                  <c:v>591.4031076</c:v>
                </c:pt>
                <c:pt idx="487">
                  <c:v>700.49225219999994</c:v>
                </c:pt>
                <c:pt idx="488">
                  <c:v>496.26807840000004</c:v>
                </c:pt>
                <c:pt idx="489">
                  <c:v>648.42457039999999</c:v>
                </c:pt>
                <c:pt idx="490">
                  <c:v>718.53919980000001</c:v>
                </c:pt>
                <c:pt idx="491">
                  <c:v>758.57049819999997</c:v>
                </c:pt>
                <c:pt idx="492">
                  <c:v>423.27519799999999</c:v>
                </c:pt>
                <c:pt idx="493">
                  <c:v>389.26971880000002</c:v>
                </c:pt>
                <c:pt idx="494">
                  <c:v>401.34248560000003</c:v>
                </c:pt>
                <c:pt idx="495">
                  <c:v>403.24898460000003</c:v>
                </c:pt>
                <c:pt idx="496">
                  <c:v>702.5442847999999</c:v>
                </c:pt>
                <c:pt idx="497">
                  <c:v>406.3091526</c:v>
                </c:pt>
                <c:pt idx="498">
                  <c:v>886.62608239999997</c:v>
                </c:pt>
                <c:pt idx="499">
                  <c:v>550.38779279999994</c:v>
                </c:pt>
                <c:pt idx="500">
                  <c:v>578.41909119999991</c:v>
                </c:pt>
                <c:pt idx="501">
                  <c:v>340.28570239999999</c:v>
                </c:pt>
                <c:pt idx="502">
                  <c:v>372.25777440000002</c:v>
                </c:pt>
                <c:pt idx="503">
                  <c:v>773.53378039999996</c:v>
                </c:pt>
                <c:pt idx="504">
                  <c:v>465.24450680000001</c:v>
                </c:pt>
                <c:pt idx="505">
                  <c:v>368.1479698</c:v>
                </c:pt>
                <c:pt idx="506">
                  <c:v>382.20000240000002</c:v>
                </c:pt>
                <c:pt idx="507">
                  <c:v>522.320111</c:v>
                </c:pt>
                <c:pt idx="508">
                  <c:v>389.26971880000002</c:v>
                </c:pt>
                <c:pt idx="509">
                  <c:v>239.23802620000001</c:v>
                </c:pt>
                <c:pt idx="510">
                  <c:v>483.272829</c:v>
                </c:pt>
                <c:pt idx="511">
                  <c:v>719.55959959999996</c:v>
                </c:pt>
                <c:pt idx="512">
                  <c:v>1100.2594913999999</c:v>
                </c:pt>
                <c:pt idx="513">
                  <c:v>1032.36888</c:v>
                </c:pt>
                <c:pt idx="514">
                  <c:v>773.53378039999996</c:v>
                </c:pt>
                <c:pt idx="515">
                  <c:v>939.71715459999996</c:v>
                </c:pt>
                <c:pt idx="516">
                  <c:v>861.5498237999999</c:v>
                </c:pt>
                <c:pt idx="517">
                  <c:v>784.58614739999996</c:v>
                </c:pt>
                <c:pt idx="518">
                  <c:v>506.36157939999998</c:v>
                </c:pt>
                <c:pt idx="519">
                  <c:v>504.3459302</c:v>
                </c:pt>
                <c:pt idx="520">
                  <c:v>935.57371539999997</c:v>
                </c:pt>
                <c:pt idx="521">
                  <c:v>418.955107</c:v>
                </c:pt>
                <c:pt idx="522">
                  <c:v>335.22277120000001</c:v>
                </c:pt>
                <c:pt idx="523">
                  <c:v>269.07955939999999</c:v>
                </c:pt>
                <c:pt idx="524">
                  <c:v>620.4296554</c:v>
                </c:pt>
                <c:pt idx="525">
                  <c:v>410.23130079999999</c:v>
                </c:pt>
                <c:pt idx="526">
                  <c:v>494.32519600000001</c:v>
                </c:pt>
                <c:pt idx="527">
                  <c:v>464.2782484</c:v>
                </c:pt>
                <c:pt idx="528">
                  <c:v>495.272829</c:v>
                </c:pt>
                <c:pt idx="529">
                  <c:v>649.59287280000001</c:v>
                </c:pt>
                <c:pt idx="530">
                  <c:v>636.5936013999999</c:v>
                </c:pt>
                <c:pt idx="531">
                  <c:v>481.29930260000003</c:v>
                </c:pt>
                <c:pt idx="532">
                  <c:v>387.25406960000004</c:v>
                </c:pt>
                <c:pt idx="533">
                  <c:v>401.34248560000003</c:v>
                </c:pt>
                <c:pt idx="534">
                  <c:v>537.48880759999997</c:v>
                </c:pt>
                <c:pt idx="535">
                  <c:v>642.49501539999994</c:v>
                </c:pt>
                <c:pt idx="536">
                  <c:v>586.43241860000001</c:v>
                </c:pt>
                <c:pt idx="537">
                  <c:v>547.40039159999992</c:v>
                </c:pt>
                <c:pt idx="538">
                  <c:v>488.35925760000003</c:v>
                </c:pt>
                <c:pt idx="539">
                  <c:v>498.289467</c:v>
                </c:pt>
                <c:pt idx="540">
                  <c:v>385.34757059999998</c:v>
                </c:pt>
                <c:pt idx="541">
                  <c:v>564.36705859999995</c:v>
                </c:pt>
                <c:pt idx="542">
                  <c:v>454.22113080000003</c:v>
                </c:pt>
                <c:pt idx="543">
                  <c:v>665.43988519999994</c:v>
                </c:pt>
                <c:pt idx="544">
                  <c:v>719.5103302</c:v>
                </c:pt>
                <c:pt idx="545">
                  <c:v>732.55484899999999</c:v>
                </c:pt>
                <c:pt idx="546">
                  <c:v>773.53378039999996</c:v>
                </c:pt>
                <c:pt idx="547">
                  <c:v>816.6487441999999</c:v>
                </c:pt>
                <c:pt idx="548">
                  <c:v>636.5936013999999</c:v>
                </c:pt>
                <c:pt idx="549">
                  <c:v>431.31666640000003</c:v>
                </c:pt>
                <c:pt idx="550">
                  <c:v>759.59089799999992</c:v>
                </c:pt>
                <c:pt idx="551">
                  <c:v>401.34248560000003</c:v>
                </c:pt>
                <c:pt idx="552">
                  <c:v>698.55761219999999</c:v>
                </c:pt>
                <c:pt idx="553">
                  <c:v>550.40304779999997</c:v>
                </c:pt>
                <c:pt idx="554">
                  <c:v>499.42687960000001</c:v>
                </c:pt>
                <c:pt idx="555">
                  <c:v>400.32208580000002</c:v>
                </c:pt>
                <c:pt idx="556">
                  <c:v>460.32795920000001</c:v>
                </c:pt>
                <c:pt idx="557">
                  <c:v>522.52552539999999</c:v>
                </c:pt>
                <c:pt idx="558">
                  <c:v>498.289467</c:v>
                </c:pt>
                <c:pt idx="559">
                  <c:v>340.32208580000002</c:v>
                </c:pt>
                <c:pt idx="560">
                  <c:v>744.55484899999999</c:v>
                </c:pt>
                <c:pt idx="561">
                  <c:v>725.56026839999993</c:v>
                </c:pt>
                <c:pt idx="562">
                  <c:v>729.59156680000001</c:v>
                </c:pt>
                <c:pt idx="563">
                  <c:v>808.58614739999996</c:v>
                </c:pt>
                <c:pt idx="564">
                  <c:v>813.68546199999992</c:v>
                </c:pt>
                <c:pt idx="565">
                  <c:v>415.32175139999998</c:v>
                </c:pt>
                <c:pt idx="566">
                  <c:v>342.2649682</c:v>
                </c:pt>
                <c:pt idx="567">
                  <c:v>346.27513820000001</c:v>
                </c:pt>
                <c:pt idx="568">
                  <c:v>646.6143356</c:v>
                </c:pt>
                <c:pt idx="569">
                  <c:v>808.6671566</c:v>
                </c:pt>
                <c:pt idx="570">
                  <c:v>458.3040676</c:v>
                </c:pt>
                <c:pt idx="571">
                  <c:v>748.4852396</c:v>
                </c:pt>
                <c:pt idx="572">
                  <c:v>706.55445479999992</c:v>
                </c:pt>
                <c:pt idx="573">
                  <c:v>725.55140439999991</c:v>
                </c:pt>
                <c:pt idx="574">
                  <c:v>324.20026260000003</c:v>
                </c:pt>
                <c:pt idx="575">
                  <c:v>1077.6061964</c:v>
                </c:pt>
                <c:pt idx="576">
                  <c:v>381.31627220000001</c:v>
                </c:pt>
                <c:pt idx="577">
                  <c:v>732.55484899999999</c:v>
                </c:pt>
                <c:pt idx="578">
                  <c:v>804.53959399999997</c:v>
                </c:pt>
                <c:pt idx="579">
                  <c:v>691.4919177999999</c:v>
                </c:pt>
                <c:pt idx="580">
                  <c:v>786.60179659999994</c:v>
                </c:pt>
                <c:pt idx="581">
                  <c:v>667.53067019999992</c:v>
                </c:pt>
                <c:pt idx="582">
                  <c:v>980.76885279999999</c:v>
                </c:pt>
                <c:pt idx="583">
                  <c:v>743.52321619999998</c:v>
                </c:pt>
                <c:pt idx="584">
                  <c:v>834.50790139999992</c:v>
                </c:pt>
                <c:pt idx="585">
                  <c:v>664.62489979999998</c:v>
                </c:pt>
                <c:pt idx="586">
                  <c:v>598.4605595999999</c:v>
                </c:pt>
                <c:pt idx="587">
                  <c:v>534.4891419999999</c:v>
                </c:pt>
                <c:pt idx="588">
                  <c:v>550.38779279999994</c:v>
                </c:pt>
                <c:pt idx="589">
                  <c:v>770.60688159999995</c:v>
                </c:pt>
                <c:pt idx="590">
                  <c:v>407.280283</c:v>
                </c:pt>
                <c:pt idx="591">
                  <c:v>449.31496620000001</c:v>
                </c:pt>
                <c:pt idx="592">
                  <c:v>962.68552179999995</c:v>
                </c:pt>
                <c:pt idx="593">
                  <c:v>813.66134299999999</c:v>
                </c:pt>
                <c:pt idx="594">
                  <c:v>505.34117960000003</c:v>
                </c:pt>
                <c:pt idx="595">
                  <c:v>367.15272040000002</c:v>
                </c:pt>
                <c:pt idx="596">
                  <c:v>648.46095379999997</c:v>
                </c:pt>
                <c:pt idx="597">
                  <c:v>746.49773139999991</c:v>
                </c:pt>
                <c:pt idx="598">
                  <c:v>353.23333539999999</c:v>
                </c:pt>
                <c:pt idx="599">
                  <c:v>784.54976399999998</c:v>
                </c:pt>
                <c:pt idx="600">
                  <c:v>405.24113640000002</c:v>
                </c:pt>
                <c:pt idx="601">
                  <c:v>599.32017079999991</c:v>
                </c:pt>
                <c:pt idx="602">
                  <c:v>928.7739378</c:v>
                </c:pt>
                <c:pt idx="603">
                  <c:v>482.45784359999999</c:v>
                </c:pt>
                <c:pt idx="604">
                  <c:v>802.40864939999994</c:v>
                </c:pt>
                <c:pt idx="605">
                  <c:v>565.531339</c:v>
                </c:pt>
                <c:pt idx="606">
                  <c:v>642.48677299999997</c:v>
                </c:pt>
                <c:pt idx="607">
                  <c:v>420.25203500000003</c:v>
                </c:pt>
                <c:pt idx="608">
                  <c:v>808.6671566</c:v>
                </c:pt>
                <c:pt idx="609">
                  <c:v>888.6239736</c:v>
                </c:pt>
                <c:pt idx="610">
                  <c:v>427.39451819999999</c:v>
                </c:pt>
                <c:pt idx="611">
                  <c:v>396.25203500000003</c:v>
                </c:pt>
                <c:pt idx="612">
                  <c:v>425.37886900000001</c:v>
                </c:pt>
                <c:pt idx="613">
                  <c:v>378.27785420000004</c:v>
                </c:pt>
                <c:pt idx="614">
                  <c:v>351.2176862</c:v>
                </c:pt>
                <c:pt idx="615">
                  <c:v>516.3330441999999</c:v>
                </c:pt>
                <c:pt idx="616">
                  <c:v>438.26259920000001</c:v>
                </c:pt>
                <c:pt idx="617">
                  <c:v>455.24153060000003</c:v>
                </c:pt>
                <c:pt idx="618">
                  <c:v>703.65898799999991</c:v>
                </c:pt>
                <c:pt idx="619">
                  <c:v>712.49225219999994</c:v>
                </c:pt>
                <c:pt idx="620">
                  <c:v>747.51813119999997</c:v>
                </c:pt>
                <c:pt idx="621">
                  <c:v>508.34084519999999</c:v>
                </c:pt>
                <c:pt idx="622">
                  <c:v>511.30412740000003</c:v>
                </c:pt>
                <c:pt idx="623">
                  <c:v>790.56032819999996</c:v>
                </c:pt>
                <c:pt idx="624">
                  <c:v>784.58614739999996</c:v>
                </c:pt>
                <c:pt idx="625">
                  <c:v>812.61744579999993</c:v>
                </c:pt>
                <c:pt idx="626">
                  <c:v>786.52902979999999</c:v>
                </c:pt>
                <c:pt idx="627">
                  <c:v>401.34248560000003</c:v>
                </c:pt>
                <c:pt idx="628">
                  <c:v>844.68004259999998</c:v>
                </c:pt>
                <c:pt idx="629">
                  <c:v>522.4891419999999</c:v>
                </c:pt>
                <c:pt idx="630">
                  <c:v>774.5442847999999</c:v>
                </c:pt>
                <c:pt idx="631">
                  <c:v>548.5047912</c:v>
                </c:pt>
                <c:pt idx="632">
                  <c:v>464.30174579999999</c:v>
                </c:pt>
                <c:pt idx="633">
                  <c:v>856.72466839999993</c:v>
                </c:pt>
                <c:pt idx="634">
                  <c:v>198.11356120000002</c:v>
                </c:pt>
                <c:pt idx="635">
                  <c:v>498.289467</c:v>
                </c:pt>
                <c:pt idx="636">
                  <c:v>902.64913839999997</c:v>
                </c:pt>
                <c:pt idx="637">
                  <c:v>704.52355059999991</c:v>
                </c:pt>
                <c:pt idx="638">
                  <c:v>849.75523820000001</c:v>
                </c:pt>
                <c:pt idx="639">
                  <c:v>267.23294120000003</c:v>
                </c:pt>
                <c:pt idx="640">
                  <c:v>760.65891419999991</c:v>
                </c:pt>
                <c:pt idx="641">
                  <c:v>773.53378039999996</c:v>
                </c:pt>
                <c:pt idx="642">
                  <c:v>550.38779279999994</c:v>
                </c:pt>
                <c:pt idx="643">
                  <c:v>520.34084519999999</c:v>
                </c:pt>
                <c:pt idx="644">
                  <c:v>417.33740060000002</c:v>
                </c:pt>
                <c:pt idx="645">
                  <c:v>542.39796279999996</c:v>
                </c:pt>
                <c:pt idx="646">
                  <c:v>550.52044039999998</c:v>
                </c:pt>
                <c:pt idx="647">
                  <c:v>425.37484699999999</c:v>
                </c:pt>
                <c:pt idx="648">
                  <c:v>410.36394840000003</c:v>
                </c:pt>
                <c:pt idx="649">
                  <c:v>575.43169</c:v>
                </c:pt>
                <c:pt idx="650">
                  <c:v>368.28061739999998</c:v>
                </c:pt>
                <c:pt idx="651">
                  <c:v>682.63546399999996</c:v>
                </c:pt>
                <c:pt idx="652">
                  <c:v>632.6350698</c:v>
                </c:pt>
                <c:pt idx="653">
                  <c:v>322.24998779999999</c:v>
                </c:pt>
                <c:pt idx="654">
                  <c:v>378.2414708</c:v>
                </c:pt>
                <c:pt idx="655">
                  <c:v>407.280283</c:v>
                </c:pt>
                <c:pt idx="656">
                  <c:v>479.27791400000001</c:v>
                </c:pt>
                <c:pt idx="657">
                  <c:v>732.55484899999999</c:v>
                </c:pt>
                <c:pt idx="658">
                  <c:v>662.47660299999995</c:v>
                </c:pt>
                <c:pt idx="659">
                  <c:v>537.48880759999997</c:v>
                </c:pt>
                <c:pt idx="660">
                  <c:v>755.56784199999993</c:v>
                </c:pt>
                <c:pt idx="661">
                  <c:v>742.53919980000001</c:v>
                </c:pt>
                <c:pt idx="662">
                  <c:v>643.53067019999992</c:v>
                </c:pt>
                <c:pt idx="663">
                  <c:v>478.29389760000004</c:v>
                </c:pt>
                <c:pt idx="664">
                  <c:v>509.28847819999999</c:v>
                </c:pt>
                <c:pt idx="665">
                  <c:v>730.53919980000001</c:v>
                </c:pt>
                <c:pt idx="666">
                  <c:v>872.71134099999995</c:v>
                </c:pt>
                <c:pt idx="667">
                  <c:v>401.34248560000003</c:v>
                </c:pt>
                <c:pt idx="668">
                  <c:v>389.26971880000002</c:v>
                </c:pt>
                <c:pt idx="669">
                  <c:v>397.34757059999998</c:v>
                </c:pt>
                <c:pt idx="670">
                  <c:v>650.64563399999997</c:v>
                </c:pt>
                <c:pt idx="671">
                  <c:v>799.66981279999993</c:v>
                </c:pt>
                <c:pt idx="672">
                  <c:v>326.30643659999998</c:v>
                </c:pt>
                <c:pt idx="673">
                  <c:v>511.43677499999995</c:v>
                </c:pt>
                <c:pt idx="674">
                  <c:v>702.50790139999992</c:v>
                </c:pt>
                <c:pt idx="675">
                  <c:v>756.577315</c:v>
                </c:pt>
                <c:pt idx="676">
                  <c:v>760.58614739999996</c:v>
                </c:pt>
                <c:pt idx="677">
                  <c:v>719.54671359999998</c:v>
                </c:pt>
                <c:pt idx="678">
                  <c:v>1006.784502</c:v>
                </c:pt>
                <c:pt idx="679">
                  <c:v>741.54395039999997</c:v>
                </c:pt>
                <c:pt idx="680">
                  <c:v>578.51535539999998</c:v>
                </c:pt>
                <c:pt idx="681">
                  <c:v>401.34248560000003</c:v>
                </c:pt>
                <c:pt idx="682">
                  <c:v>243.19655780000002</c:v>
                </c:pt>
                <c:pt idx="683">
                  <c:v>508.47349280000003</c:v>
                </c:pt>
                <c:pt idx="684">
                  <c:v>724.57326139999998</c:v>
                </c:pt>
                <c:pt idx="685">
                  <c:v>599.4025175999999</c:v>
                </c:pt>
                <c:pt idx="686">
                  <c:v>490.33028100000001</c:v>
                </c:pt>
                <c:pt idx="687">
                  <c:v>322.21525739999998</c:v>
                </c:pt>
                <c:pt idx="688">
                  <c:v>364.22582160000002</c:v>
                </c:pt>
                <c:pt idx="689">
                  <c:v>423.21531720000002</c:v>
                </c:pt>
                <c:pt idx="690">
                  <c:v>585.26813819999995</c:v>
                </c:pt>
                <c:pt idx="691">
                  <c:v>424.24695000000003</c:v>
                </c:pt>
                <c:pt idx="692">
                  <c:v>452.2782484</c:v>
                </c:pt>
                <c:pt idx="693">
                  <c:v>391.22548720000003</c:v>
                </c:pt>
                <c:pt idx="694">
                  <c:v>522.28372759999991</c:v>
                </c:pt>
                <c:pt idx="695">
                  <c:v>727.57591759999991</c:v>
                </c:pt>
                <c:pt idx="696">
                  <c:v>297.2435054</c:v>
                </c:pt>
                <c:pt idx="697">
                  <c:v>401.34248560000003</c:v>
                </c:pt>
                <c:pt idx="698">
                  <c:v>461.2309664</c:v>
                </c:pt>
                <c:pt idx="699">
                  <c:v>744.59123239999997</c:v>
                </c:pt>
                <c:pt idx="700">
                  <c:v>792.53007839999998</c:v>
                </c:pt>
                <c:pt idx="701">
                  <c:v>726.58891059999996</c:v>
                </c:pt>
                <c:pt idx="702">
                  <c:v>426.3952468</c:v>
                </c:pt>
                <c:pt idx="703">
                  <c:v>488.35925760000003</c:v>
                </c:pt>
                <c:pt idx="704">
                  <c:v>442.39016179999999</c:v>
                </c:pt>
                <c:pt idx="705">
                  <c:v>454.18474739999999</c:v>
                </c:pt>
                <c:pt idx="706">
                  <c:v>368.18435320000003</c:v>
                </c:pt>
                <c:pt idx="707">
                  <c:v>496.4371094</c:v>
                </c:pt>
                <c:pt idx="708">
                  <c:v>821.51852539999993</c:v>
                </c:pt>
                <c:pt idx="709">
                  <c:v>423.25170059999999</c:v>
                </c:pt>
                <c:pt idx="710">
                  <c:v>812.61744579999993</c:v>
                </c:pt>
                <c:pt idx="711">
                  <c:v>355.28536800000001</c:v>
                </c:pt>
                <c:pt idx="712">
                  <c:v>701.512652</c:v>
                </c:pt>
                <c:pt idx="713">
                  <c:v>814.76574259999995</c:v>
                </c:pt>
                <c:pt idx="714">
                  <c:v>900.74263939999992</c:v>
                </c:pt>
                <c:pt idx="715">
                  <c:v>952.7739378</c:v>
                </c:pt>
                <c:pt idx="716">
                  <c:v>407.280283</c:v>
                </c:pt>
                <c:pt idx="717">
                  <c:v>785.63004459999991</c:v>
                </c:pt>
                <c:pt idx="718">
                  <c:v>478.33028100000001</c:v>
                </c:pt>
                <c:pt idx="719">
                  <c:v>586.43241860000001</c:v>
                </c:pt>
                <c:pt idx="720">
                  <c:v>466.4629286</c:v>
                </c:pt>
                <c:pt idx="721">
                  <c:v>350.24655580000001</c:v>
                </c:pt>
                <c:pt idx="722">
                  <c:v>353.23333539999999</c:v>
                </c:pt>
              </c:numCache>
            </c:numRef>
          </c:xVal>
          <c:yVal>
            <c:numRef>
              <c:f>all_notmix_noTM!$AP$2:$AP$724</c:f>
              <c:numCache>
                <c:formatCode>0.00</c:formatCode>
                <c:ptCount val="723"/>
                <c:pt idx="0">
                  <c:v>259.86666666666667</c:v>
                </c:pt>
                <c:pt idx="1">
                  <c:v>274.73333333333335</c:v>
                </c:pt>
                <c:pt idx="2">
                  <c:v>278.23333333333335</c:v>
                </c:pt>
                <c:pt idx="3">
                  <c:v>264.3</c:v>
                </c:pt>
                <c:pt idx="4">
                  <c:v>267.86666666666667</c:v>
                </c:pt>
                <c:pt idx="5">
                  <c:v>285.5</c:v>
                </c:pt>
                <c:pt idx="6">
                  <c:v>266.3</c:v>
                </c:pt>
                <c:pt idx="7">
                  <c:v>284.33333333333331</c:v>
                </c:pt>
                <c:pt idx="8">
                  <c:v>270.3</c:v>
                </c:pt>
                <c:pt idx="9">
                  <c:v>273.90000000000003</c:v>
                </c:pt>
                <c:pt idx="10">
                  <c:v>280.90000000000003</c:v>
                </c:pt>
                <c:pt idx="11">
                  <c:v>202</c:v>
                </c:pt>
                <c:pt idx="14">
                  <c:v>199.66666666666666</c:v>
                </c:pt>
                <c:pt idx="18">
                  <c:v>278.7</c:v>
                </c:pt>
                <c:pt idx="19">
                  <c:v>281.96666666666664</c:v>
                </c:pt>
                <c:pt idx="20">
                  <c:v>287.8</c:v>
                </c:pt>
                <c:pt idx="21">
                  <c:v>291.66666666666669</c:v>
                </c:pt>
                <c:pt idx="22">
                  <c:v>262.09999999999997</c:v>
                </c:pt>
                <c:pt idx="23">
                  <c:v>275</c:v>
                </c:pt>
                <c:pt idx="24">
                  <c:v>270.43333333333334</c:v>
                </c:pt>
                <c:pt idx="25">
                  <c:v>285.5</c:v>
                </c:pt>
                <c:pt idx="26">
                  <c:v>288.53333333333336</c:v>
                </c:pt>
                <c:pt idx="27">
                  <c:v>295.36666666666667</c:v>
                </c:pt>
                <c:pt idx="31">
                  <c:v>278.4666666666667</c:v>
                </c:pt>
                <c:pt idx="32">
                  <c:v>278.73333333333329</c:v>
                </c:pt>
                <c:pt idx="33">
                  <c:v>276.9666666666667</c:v>
                </c:pt>
                <c:pt idx="34">
                  <c:v>283.0333333333333</c:v>
                </c:pt>
                <c:pt idx="35">
                  <c:v>284.93333333333334</c:v>
                </c:pt>
                <c:pt idx="36">
                  <c:v>289.16666666666669</c:v>
                </c:pt>
                <c:pt idx="37">
                  <c:v>292.83333333333331</c:v>
                </c:pt>
                <c:pt idx="38">
                  <c:v>179.83333333333334</c:v>
                </c:pt>
                <c:pt idx="40">
                  <c:v>186.30000000000004</c:v>
                </c:pt>
                <c:pt idx="41">
                  <c:v>192</c:v>
                </c:pt>
                <c:pt idx="44">
                  <c:v>180.6</c:v>
                </c:pt>
                <c:pt idx="46">
                  <c:v>199</c:v>
                </c:pt>
                <c:pt idx="49">
                  <c:v>240.30000000000004</c:v>
                </c:pt>
                <c:pt idx="51">
                  <c:v>265</c:v>
                </c:pt>
                <c:pt idx="52">
                  <c:v>275.53333333333336</c:v>
                </c:pt>
                <c:pt idx="54">
                  <c:v>235.13333333333333</c:v>
                </c:pt>
                <c:pt idx="55">
                  <c:v>283.56666666666666</c:v>
                </c:pt>
                <c:pt idx="60">
                  <c:v>199.9</c:v>
                </c:pt>
                <c:pt idx="64">
                  <c:v>200.56666666666669</c:v>
                </c:pt>
                <c:pt idx="68">
                  <c:v>195.19999999999996</c:v>
                </c:pt>
                <c:pt idx="70">
                  <c:v>247.53333333333333</c:v>
                </c:pt>
                <c:pt idx="74">
                  <c:v>261.16666666666669</c:v>
                </c:pt>
                <c:pt idx="75">
                  <c:v>283.66666666666669</c:v>
                </c:pt>
                <c:pt idx="76">
                  <c:v>313.96666666666664</c:v>
                </c:pt>
                <c:pt idx="77">
                  <c:v>207.86666666666667</c:v>
                </c:pt>
                <c:pt idx="78">
                  <c:v>215.76666666666665</c:v>
                </c:pt>
                <c:pt idx="80">
                  <c:v>244.30000000000004</c:v>
                </c:pt>
                <c:pt idx="84">
                  <c:v>203.36666666666667</c:v>
                </c:pt>
                <c:pt idx="86">
                  <c:v>214.13333333333333</c:v>
                </c:pt>
                <c:pt idx="89">
                  <c:v>298.73333333333329</c:v>
                </c:pt>
                <c:pt idx="93">
                  <c:v>267.83333333333331</c:v>
                </c:pt>
                <c:pt idx="95">
                  <c:v>217.43333333333337</c:v>
                </c:pt>
                <c:pt idx="97">
                  <c:v>323.43333333333334</c:v>
                </c:pt>
                <c:pt idx="99">
                  <c:v>287.06666666666666</c:v>
                </c:pt>
                <c:pt idx="100">
                  <c:v>166.83333333333334</c:v>
                </c:pt>
                <c:pt idx="105">
                  <c:v>203.5</c:v>
                </c:pt>
                <c:pt idx="111">
                  <c:v>201.06666666666669</c:v>
                </c:pt>
                <c:pt idx="116">
                  <c:v>298.96666666666664</c:v>
                </c:pt>
                <c:pt idx="117">
                  <c:v>282.96666666666664</c:v>
                </c:pt>
                <c:pt idx="118">
                  <c:v>282.2</c:v>
                </c:pt>
                <c:pt idx="121">
                  <c:v>203.76666666666665</c:v>
                </c:pt>
                <c:pt idx="122">
                  <c:v>285.23333333333335</c:v>
                </c:pt>
                <c:pt idx="123">
                  <c:v>345.63</c:v>
                </c:pt>
                <c:pt idx="124">
                  <c:v>282.2</c:v>
                </c:pt>
                <c:pt idx="125">
                  <c:v>201.86666666666667</c:v>
                </c:pt>
                <c:pt idx="128">
                  <c:v>209.9</c:v>
                </c:pt>
                <c:pt idx="130" formatCode="General">
                  <c:v>202.17</c:v>
                </c:pt>
                <c:pt idx="133" formatCode="General">
                  <c:v>309.83</c:v>
                </c:pt>
                <c:pt idx="134" formatCode="General">
                  <c:v>297.93</c:v>
                </c:pt>
                <c:pt idx="135" formatCode="General">
                  <c:v>264.02999999999997</c:v>
                </c:pt>
                <c:pt idx="136" formatCode="General">
                  <c:v>319.33</c:v>
                </c:pt>
                <c:pt idx="137" formatCode="General">
                  <c:v>287.17</c:v>
                </c:pt>
                <c:pt idx="139" formatCode="General">
                  <c:v>205.87</c:v>
                </c:pt>
                <c:pt idx="142" formatCode="General">
                  <c:v>209.1</c:v>
                </c:pt>
                <c:pt idx="143" formatCode="General">
                  <c:v>207.9</c:v>
                </c:pt>
                <c:pt idx="146">
                  <c:v>267.2</c:v>
                </c:pt>
                <c:pt idx="147">
                  <c:v>203.13</c:v>
                </c:pt>
                <c:pt idx="150">
                  <c:v>204.03</c:v>
                </c:pt>
                <c:pt idx="151">
                  <c:v>196.87</c:v>
                </c:pt>
                <c:pt idx="153">
                  <c:v>318.73333333333329</c:v>
                </c:pt>
                <c:pt idx="155">
                  <c:v>289.90000000000003</c:v>
                </c:pt>
                <c:pt idx="156">
                  <c:v>228.83</c:v>
                </c:pt>
                <c:pt idx="158" formatCode="General">
                  <c:v>189.47</c:v>
                </c:pt>
                <c:pt idx="161">
                  <c:v>270.0333333333333</c:v>
                </c:pt>
                <c:pt idx="164">
                  <c:v>254.77</c:v>
                </c:pt>
                <c:pt idx="168">
                  <c:v>305.76666666666671</c:v>
                </c:pt>
                <c:pt idx="169">
                  <c:v>273.66666666666669</c:v>
                </c:pt>
                <c:pt idx="170">
                  <c:v>296.63333333333333</c:v>
                </c:pt>
                <c:pt idx="171">
                  <c:v>211.66666666666666</c:v>
                </c:pt>
                <c:pt idx="174">
                  <c:v>240.73333333333335</c:v>
                </c:pt>
                <c:pt idx="175">
                  <c:v>201.03333333333333</c:v>
                </c:pt>
                <c:pt idx="177">
                  <c:v>264.63333333333333</c:v>
                </c:pt>
                <c:pt idx="178">
                  <c:v>198.4</c:v>
                </c:pt>
                <c:pt idx="179">
                  <c:v>245.43333333333331</c:v>
                </c:pt>
                <c:pt idx="181">
                  <c:v>215.16666666666666</c:v>
                </c:pt>
                <c:pt idx="184">
                  <c:v>166.76666666666668</c:v>
                </c:pt>
                <c:pt idx="185">
                  <c:v>238.13</c:v>
                </c:pt>
                <c:pt idx="186">
                  <c:v>241.47</c:v>
                </c:pt>
                <c:pt idx="187">
                  <c:v>262.43</c:v>
                </c:pt>
                <c:pt idx="188">
                  <c:v>252.69999999999996</c:v>
                </c:pt>
                <c:pt idx="189">
                  <c:v>264.63333333333338</c:v>
                </c:pt>
                <c:pt idx="190">
                  <c:v>335.36666666666667</c:v>
                </c:pt>
                <c:pt idx="191">
                  <c:v>296.36666666666662</c:v>
                </c:pt>
                <c:pt idx="194">
                  <c:v>295.0333333333333</c:v>
                </c:pt>
                <c:pt idx="195">
                  <c:v>293.33333333333331</c:v>
                </c:pt>
                <c:pt idx="196">
                  <c:v>200.36666666666667</c:v>
                </c:pt>
                <c:pt idx="198">
                  <c:v>208.37</c:v>
                </c:pt>
                <c:pt idx="204">
                  <c:v>253</c:v>
                </c:pt>
                <c:pt idx="206">
                  <c:v>260.46666666666664</c:v>
                </c:pt>
                <c:pt idx="208">
                  <c:v>266.23333333333329</c:v>
                </c:pt>
                <c:pt idx="209">
                  <c:v>201.16666666666666</c:v>
                </c:pt>
                <c:pt idx="210">
                  <c:v>213.56666666666669</c:v>
                </c:pt>
                <c:pt idx="211">
                  <c:v>208.06666666666669</c:v>
                </c:pt>
                <c:pt idx="212">
                  <c:v>236.19999999999996</c:v>
                </c:pt>
                <c:pt idx="213">
                  <c:v>256.99999999999994</c:v>
                </c:pt>
                <c:pt idx="219">
                  <c:v>241.80000000000004</c:v>
                </c:pt>
                <c:pt idx="220">
                  <c:v>276.66666666666669</c:v>
                </c:pt>
                <c:pt idx="221">
                  <c:v>310.2</c:v>
                </c:pt>
                <c:pt idx="224">
                  <c:v>210.13333333333333</c:v>
                </c:pt>
                <c:pt idx="225">
                  <c:v>256.66666666666669</c:v>
                </c:pt>
                <c:pt idx="229">
                  <c:v>303.86666666666662</c:v>
                </c:pt>
                <c:pt idx="236">
                  <c:v>221.6</c:v>
                </c:pt>
                <c:pt idx="237">
                  <c:v>290.13333333333333</c:v>
                </c:pt>
                <c:pt idx="239">
                  <c:v>272.8</c:v>
                </c:pt>
                <c:pt idx="241">
                  <c:v>214.5</c:v>
                </c:pt>
                <c:pt idx="245">
                  <c:v>293.36666666666662</c:v>
                </c:pt>
                <c:pt idx="246">
                  <c:v>206.1</c:v>
                </c:pt>
                <c:pt idx="249">
                  <c:v>209.23333333333335</c:v>
                </c:pt>
                <c:pt idx="250">
                  <c:v>209.9</c:v>
                </c:pt>
                <c:pt idx="251">
                  <c:v>211.26666666666665</c:v>
                </c:pt>
                <c:pt idx="257">
                  <c:v>211.66666666666666</c:v>
                </c:pt>
                <c:pt idx="259">
                  <c:v>259.7</c:v>
                </c:pt>
                <c:pt idx="260">
                  <c:v>198.66666666666666</c:v>
                </c:pt>
                <c:pt idx="265">
                  <c:v>267.06666666666666</c:v>
                </c:pt>
                <c:pt idx="267">
                  <c:v>280.83333333333331</c:v>
                </c:pt>
                <c:pt idx="271">
                  <c:v>281.93333333333334</c:v>
                </c:pt>
                <c:pt idx="272">
                  <c:v>210.56666666666669</c:v>
                </c:pt>
                <c:pt idx="274">
                  <c:v>207.23333333333335</c:v>
                </c:pt>
                <c:pt idx="275">
                  <c:v>229.80000000000004</c:v>
                </c:pt>
                <c:pt idx="276">
                  <c:v>224.93333333333331</c:v>
                </c:pt>
                <c:pt idx="277">
                  <c:v>250.83333333333334</c:v>
                </c:pt>
                <c:pt idx="279">
                  <c:v>252.83333333333334</c:v>
                </c:pt>
                <c:pt idx="282">
                  <c:v>278.33333333333337</c:v>
                </c:pt>
                <c:pt idx="284">
                  <c:v>207.70000000000002</c:v>
                </c:pt>
                <c:pt idx="286">
                  <c:v>239.76666666666665</c:v>
                </c:pt>
                <c:pt idx="287">
                  <c:v>201.26666666666668</c:v>
                </c:pt>
                <c:pt idx="290">
                  <c:v>191.33333333333334</c:v>
                </c:pt>
                <c:pt idx="292">
                  <c:v>265.83333333333331</c:v>
                </c:pt>
                <c:pt idx="293">
                  <c:v>258.06666666666666</c:v>
                </c:pt>
                <c:pt idx="296">
                  <c:v>233.96666666666667</c:v>
                </c:pt>
                <c:pt idx="297">
                  <c:v>306</c:v>
                </c:pt>
                <c:pt idx="298">
                  <c:v>270.5333333333333</c:v>
                </c:pt>
                <c:pt idx="299">
                  <c:v>267.93333333333334</c:v>
                </c:pt>
                <c:pt idx="300">
                  <c:v>272.9666666666667</c:v>
                </c:pt>
                <c:pt idx="303">
                  <c:v>213.5</c:v>
                </c:pt>
                <c:pt idx="304">
                  <c:v>213.63333333333333</c:v>
                </c:pt>
                <c:pt idx="305">
                  <c:v>282.33333333333331</c:v>
                </c:pt>
                <c:pt idx="306">
                  <c:v>201.43333333333331</c:v>
                </c:pt>
                <c:pt idx="309">
                  <c:v>209.1</c:v>
                </c:pt>
                <c:pt idx="311">
                  <c:v>209.46666666666667</c:v>
                </c:pt>
                <c:pt idx="312">
                  <c:v>222.19999999999996</c:v>
                </c:pt>
                <c:pt idx="313">
                  <c:v>195.1</c:v>
                </c:pt>
                <c:pt idx="314">
                  <c:v>257</c:v>
                </c:pt>
                <c:pt idx="316">
                  <c:v>266.5</c:v>
                </c:pt>
                <c:pt idx="317">
                  <c:v>238.03333333333333</c:v>
                </c:pt>
                <c:pt idx="319">
                  <c:v>271.36666666666667</c:v>
                </c:pt>
                <c:pt idx="320">
                  <c:v>218.36666666666667</c:v>
                </c:pt>
                <c:pt idx="321">
                  <c:v>256.60000000000002</c:v>
                </c:pt>
                <c:pt idx="324">
                  <c:v>191.56666666666669</c:v>
                </c:pt>
                <c:pt idx="325">
                  <c:v>273.93333333333334</c:v>
                </c:pt>
                <c:pt idx="328">
                  <c:v>207.19999999999996</c:v>
                </c:pt>
                <c:pt idx="330">
                  <c:v>298.89999999999998</c:v>
                </c:pt>
                <c:pt idx="331">
                  <c:v>279.39999999999998</c:v>
                </c:pt>
                <c:pt idx="333">
                  <c:v>287.59999999999997</c:v>
                </c:pt>
                <c:pt idx="335">
                  <c:v>288.16666666666669</c:v>
                </c:pt>
                <c:pt idx="340">
                  <c:v>217.9</c:v>
                </c:pt>
                <c:pt idx="342">
                  <c:v>204</c:v>
                </c:pt>
                <c:pt idx="344">
                  <c:v>184.36666666666667</c:v>
                </c:pt>
                <c:pt idx="345">
                  <c:v>195.56666666666669</c:v>
                </c:pt>
                <c:pt idx="347">
                  <c:v>301.93333333333334</c:v>
                </c:pt>
                <c:pt idx="349">
                  <c:v>261.53333333333336</c:v>
                </c:pt>
                <c:pt idx="350">
                  <c:v>279.7</c:v>
                </c:pt>
                <c:pt idx="351">
                  <c:v>281.63333333333333</c:v>
                </c:pt>
                <c:pt idx="353">
                  <c:v>276.06666666666666</c:v>
                </c:pt>
                <c:pt idx="358">
                  <c:v>205</c:v>
                </c:pt>
                <c:pt idx="359">
                  <c:v>241.20000000000002</c:v>
                </c:pt>
                <c:pt idx="362">
                  <c:v>195.56666666666669</c:v>
                </c:pt>
                <c:pt idx="363">
                  <c:v>210.46666666666667</c:v>
                </c:pt>
                <c:pt idx="364">
                  <c:v>221.43333333333331</c:v>
                </c:pt>
                <c:pt idx="365">
                  <c:v>189</c:v>
                </c:pt>
                <c:pt idx="372">
                  <c:v>194.23333333333335</c:v>
                </c:pt>
                <c:pt idx="374">
                  <c:v>211.13333333333333</c:v>
                </c:pt>
                <c:pt idx="375">
                  <c:v>199.19999999999996</c:v>
                </c:pt>
                <c:pt idx="376">
                  <c:v>240.63333333333333</c:v>
                </c:pt>
                <c:pt idx="377">
                  <c:v>257.59999999999997</c:v>
                </c:pt>
                <c:pt idx="378">
                  <c:v>258.46666666666664</c:v>
                </c:pt>
                <c:pt idx="380">
                  <c:v>290.50000000000006</c:v>
                </c:pt>
                <c:pt idx="388">
                  <c:v>207.69999999999996</c:v>
                </c:pt>
                <c:pt idx="389">
                  <c:v>192.93333333333331</c:v>
                </c:pt>
                <c:pt idx="390">
                  <c:v>263.40000000000003</c:v>
                </c:pt>
                <c:pt idx="391">
                  <c:v>187.96666666666667</c:v>
                </c:pt>
                <c:pt idx="392">
                  <c:v>264.7</c:v>
                </c:pt>
                <c:pt idx="393">
                  <c:v>267.7</c:v>
                </c:pt>
                <c:pt idx="395">
                  <c:v>332.8</c:v>
                </c:pt>
                <c:pt idx="396">
                  <c:v>284.46666666666664</c:v>
                </c:pt>
                <c:pt idx="397">
                  <c:v>286</c:v>
                </c:pt>
                <c:pt idx="398">
                  <c:v>276.86666666666667</c:v>
                </c:pt>
                <c:pt idx="399">
                  <c:v>204.56666666666669</c:v>
                </c:pt>
                <c:pt idx="401">
                  <c:v>206.33333333333334</c:v>
                </c:pt>
                <c:pt idx="406">
                  <c:v>183.73333333333335</c:v>
                </c:pt>
                <c:pt idx="407">
                  <c:v>278.53333333333336</c:v>
                </c:pt>
                <c:pt idx="408">
                  <c:v>228.66666666666666</c:v>
                </c:pt>
                <c:pt idx="410">
                  <c:v>207.69999999999996</c:v>
                </c:pt>
                <c:pt idx="413">
                  <c:v>209.66666666666666</c:v>
                </c:pt>
                <c:pt idx="414">
                  <c:v>201.23333333333335</c:v>
                </c:pt>
                <c:pt idx="419">
                  <c:v>328.90000000000003</c:v>
                </c:pt>
                <c:pt idx="421">
                  <c:v>205.19999999999996</c:v>
                </c:pt>
                <c:pt idx="430">
                  <c:v>165.46666666666667</c:v>
                </c:pt>
                <c:pt idx="432">
                  <c:v>203.06666666666669</c:v>
                </c:pt>
                <c:pt idx="433">
                  <c:v>214.76666666666665</c:v>
                </c:pt>
                <c:pt idx="434">
                  <c:v>270.7</c:v>
                </c:pt>
                <c:pt idx="435">
                  <c:v>267.20000000000005</c:v>
                </c:pt>
                <c:pt idx="437">
                  <c:v>264.16666666666669</c:v>
                </c:pt>
                <c:pt idx="439">
                  <c:v>285.36666666666662</c:v>
                </c:pt>
                <c:pt idx="440">
                  <c:v>283.36666666666662</c:v>
                </c:pt>
                <c:pt idx="441">
                  <c:v>221.26666666666665</c:v>
                </c:pt>
                <c:pt idx="442">
                  <c:v>297.56666666666666</c:v>
                </c:pt>
                <c:pt idx="444">
                  <c:v>227.69999999999996</c:v>
                </c:pt>
                <c:pt idx="445">
                  <c:v>198.9</c:v>
                </c:pt>
                <c:pt idx="446">
                  <c:v>200.83333333333334</c:v>
                </c:pt>
                <c:pt idx="449">
                  <c:v>190.56666666666669</c:v>
                </c:pt>
                <c:pt idx="451">
                  <c:v>232.26666666666665</c:v>
                </c:pt>
                <c:pt idx="452">
                  <c:v>270.53333333333336</c:v>
                </c:pt>
                <c:pt idx="454">
                  <c:v>299.23333333333335</c:v>
                </c:pt>
                <c:pt idx="456">
                  <c:v>265.13333333333333</c:v>
                </c:pt>
                <c:pt idx="459">
                  <c:v>301.86666666666673</c:v>
                </c:pt>
                <c:pt idx="460">
                  <c:v>234.63333333333333</c:v>
                </c:pt>
                <c:pt idx="461">
                  <c:v>262.13333333333338</c:v>
                </c:pt>
                <c:pt idx="462">
                  <c:v>176.76666666666665</c:v>
                </c:pt>
                <c:pt idx="463">
                  <c:v>185.46666666666667</c:v>
                </c:pt>
                <c:pt idx="464">
                  <c:v>195.13333333333333</c:v>
                </c:pt>
                <c:pt idx="467">
                  <c:v>234.96666666666667</c:v>
                </c:pt>
                <c:pt idx="468">
                  <c:v>231.23333333333335</c:v>
                </c:pt>
                <c:pt idx="469">
                  <c:v>223.30000000000004</c:v>
                </c:pt>
                <c:pt idx="470">
                  <c:v>262.16666666666669</c:v>
                </c:pt>
                <c:pt idx="471">
                  <c:v>277.59999999999997</c:v>
                </c:pt>
                <c:pt idx="474">
                  <c:v>206.73333333333335</c:v>
                </c:pt>
                <c:pt idx="476">
                  <c:v>269.93333333333334</c:v>
                </c:pt>
                <c:pt idx="477">
                  <c:v>258.43333333333334</c:v>
                </c:pt>
                <c:pt idx="481">
                  <c:v>191.9</c:v>
                </c:pt>
                <c:pt idx="483">
                  <c:v>205.30000000000004</c:v>
                </c:pt>
                <c:pt idx="486">
                  <c:v>244.23</c:v>
                </c:pt>
                <c:pt idx="488">
                  <c:v>220.4</c:v>
                </c:pt>
                <c:pt idx="490">
                  <c:v>269.76666666666665</c:v>
                </c:pt>
                <c:pt idx="492">
                  <c:v>204.73333333333335</c:v>
                </c:pt>
                <c:pt idx="493">
                  <c:v>199.19999999999996</c:v>
                </c:pt>
                <c:pt idx="495">
                  <c:v>208.4</c:v>
                </c:pt>
                <c:pt idx="496">
                  <c:v>267.06666666666666</c:v>
                </c:pt>
                <c:pt idx="502">
                  <c:v>198.19999999999996</c:v>
                </c:pt>
                <c:pt idx="503">
                  <c:v>281.86666666666662</c:v>
                </c:pt>
                <c:pt idx="523">
                  <c:v>162.5</c:v>
                </c:pt>
                <c:pt idx="525">
                  <c:v>200.1</c:v>
                </c:pt>
                <c:pt idx="527">
                  <c:v>212.1</c:v>
                </c:pt>
                <c:pt idx="528">
                  <c:v>219.3</c:v>
                </c:pt>
                <c:pt idx="530">
                  <c:v>279.39999999999998</c:v>
                </c:pt>
                <c:pt idx="531">
                  <c:v>243.2</c:v>
                </c:pt>
                <c:pt idx="532">
                  <c:v>206.8</c:v>
                </c:pt>
                <c:pt idx="534">
                  <c:v>241.1</c:v>
                </c:pt>
                <c:pt idx="535">
                  <c:v>271.7</c:v>
                </c:pt>
                <c:pt idx="536">
                  <c:v>257</c:v>
                </c:pt>
                <c:pt idx="538">
                  <c:v>235.1</c:v>
                </c:pt>
                <c:pt idx="539">
                  <c:v>207.7</c:v>
                </c:pt>
                <c:pt idx="542">
                  <c:v>209.4</c:v>
                </c:pt>
                <c:pt idx="543">
                  <c:v>260.09999999999997</c:v>
                </c:pt>
                <c:pt idx="544">
                  <c:v>277.76666666666671</c:v>
                </c:pt>
                <c:pt idx="546">
                  <c:v>283.73333333333335</c:v>
                </c:pt>
                <c:pt idx="548">
                  <c:v>279.7</c:v>
                </c:pt>
                <c:pt idx="549">
                  <c:v>221.79999999999998</c:v>
                </c:pt>
                <c:pt idx="556">
                  <c:v>226.86666666666667</c:v>
                </c:pt>
                <c:pt idx="558">
                  <c:v>206.1</c:v>
                </c:pt>
                <c:pt idx="570">
                  <c:v>216.03333333333333</c:v>
                </c:pt>
                <c:pt idx="574">
                  <c:v>184.4</c:v>
                </c:pt>
                <c:pt idx="575">
                  <c:v>329.90000000000003</c:v>
                </c:pt>
                <c:pt idx="578">
                  <c:v>291.3</c:v>
                </c:pt>
                <c:pt idx="579">
                  <c:v>266.06666666666666</c:v>
                </c:pt>
                <c:pt idx="582">
                  <c:v>329.36666666666667</c:v>
                </c:pt>
                <c:pt idx="583">
                  <c:v>274.8</c:v>
                </c:pt>
                <c:pt idx="584">
                  <c:v>285.26666666666671</c:v>
                </c:pt>
                <c:pt idx="585">
                  <c:v>285.43333333333334</c:v>
                </c:pt>
                <c:pt idx="586">
                  <c:v>249.69999999999996</c:v>
                </c:pt>
                <c:pt idx="595">
                  <c:v>191.4</c:v>
                </c:pt>
                <c:pt idx="597">
                  <c:v>276.86666666666662</c:v>
                </c:pt>
                <c:pt idx="598">
                  <c:v>191.63333333333333</c:v>
                </c:pt>
                <c:pt idx="599">
                  <c:v>288.5</c:v>
                </c:pt>
                <c:pt idx="600">
                  <c:v>200.4</c:v>
                </c:pt>
                <c:pt idx="601">
                  <c:v>241.63333333333333</c:v>
                </c:pt>
                <c:pt idx="604">
                  <c:v>281.16666666666669</c:v>
                </c:pt>
                <c:pt idx="606">
                  <c:v>258.3</c:v>
                </c:pt>
                <c:pt idx="607">
                  <c:v>202.4</c:v>
                </c:pt>
                <c:pt idx="609">
                  <c:v>303.06666666666666</c:v>
                </c:pt>
                <c:pt idx="611">
                  <c:v>199.06666666666669</c:v>
                </c:pt>
                <c:pt idx="614">
                  <c:v>187.93333333333331</c:v>
                </c:pt>
                <c:pt idx="615">
                  <c:v>242.56666666666669</c:v>
                </c:pt>
                <c:pt idx="617">
                  <c:v>211.16666666666666</c:v>
                </c:pt>
                <c:pt idx="619">
                  <c:v>267.26666666666671</c:v>
                </c:pt>
                <c:pt idx="620">
                  <c:v>276.59999999999997</c:v>
                </c:pt>
                <c:pt idx="622">
                  <c:v>225.86666666666667</c:v>
                </c:pt>
                <c:pt idx="623">
                  <c:v>287.66666666666669</c:v>
                </c:pt>
                <c:pt idx="626">
                  <c:v>283.86666666666662</c:v>
                </c:pt>
                <c:pt idx="630">
                  <c:v>281.40000000000003</c:v>
                </c:pt>
                <c:pt idx="632">
                  <c:v>202.1</c:v>
                </c:pt>
                <c:pt idx="635">
                  <c:v>207.46666666666667</c:v>
                </c:pt>
                <c:pt idx="636">
                  <c:v>311.73333333333329</c:v>
                </c:pt>
                <c:pt idx="637">
                  <c:v>267.66666666666669</c:v>
                </c:pt>
                <c:pt idx="639">
                  <c:v>172.5</c:v>
                </c:pt>
                <c:pt idx="641">
                  <c:v>283.63333333333338</c:v>
                </c:pt>
                <c:pt idx="645">
                  <c:v>236.79999999999998</c:v>
                </c:pt>
                <c:pt idx="648">
                  <c:v>214.93333333333331</c:v>
                </c:pt>
                <c:pt idx="650">
                  <c:v>199.56666666666669</c:v>
                </c:pt>
                <c:pt idx="651">
                  <c:v>289.76666666666665</c:v>
                </c:pt>
                <c:pt idx="653">
                  <c:v>184.79999999999998</c:v>
                </c:pt>
                <c:pt idx="654">
                  <c:v>197.06666666666669</c:v>
                </c:pt>
                <c:pt idx="655">
                  <c:v>203.56666666666669</c:v>
                </c:pt>
                <c:pt idx="656">
                  <c:v>217.73333333333335</c:v>
                </c:pt>
                <c:pt idx="658">
                  <c:v>258.73333333333335</c:v>
                </c:pt>
                <c:pt idx="661">
                  <c:v>274.63333333333333</c:v>
                </c:pt>
                <c:pt idx="663">
                  <c:v>215.83333333333334</c:v>
                </c:pt>
                <c:pt idx="664">
                  <c:v>222.66666666666666</c:v>
                </c:pt>
                <c:pt idx="668">
                  <c:v>202.76666666666665</c:v>
                </c:pt>
                <c:pt idx="674">
                  <c:v>266.43333333333334</c:v>
                </c:pt>
                <c:pt idx="677">
                  <c:v>273.03333333333336</c:v>
                </c:pt>
                <c:pt idx="678">
                  <c:v>333.09999999999997</c:v>
                </c:pt>
                <c:pt idx="679">
                  <c:v>273.56666666666666</c:v>
                </c:pt>
                <c:pt idx="680">
                  <c:v>264.06666666666666</c:v>
                </c:pt>
                <c:pt idx="682">
                  <c:v>169.8</c:v>
                </c:pt>
                <c:pt idx="683">
                  <c:v>251.5</c:v>
                </c:pt>
                <c:pt idx="685">
                  <c:v>256.7</c:v>
                </c:pt>
                <c:pt idx="686">
                  <c:v>220.69999999999996</c:v>
                </c:pt>
                <c:pt idx="688">
                  <c:v>192.19999999999996</c:v>
                </c:pt>
                <c:pt idx="689">
                  <c:v>204.13333333333333</c:v>
                </c:pt>
                <c:pt idx="690">
                  <c:v>238.33333333333334</c:v>
                </c:pt>
                <c:pt idx="693">
                  <c:v>196.16666666666666</c:v>
                </c:pt>
                <c:pt idx="694">
                  <c:v>225.36666666666667</c:v>
                </c:pt>
                <c:pt idx="696">
                  <c:v>179.23333333333335</c:v>
                </c:pt>
                <c:pt idx="698">
                  <c:v>209.36666666666667</c:v>
                </c:pt>
                <c:pt idx="700">
                  <c:v>285.86666666666667</c:v>
                </c:pt>
                <c:pt idx="702">
                  <c:v>231.19999999999996</c:v>
                </c:pt>
                <c:pt idx="704">
                  <c:v>232.30000000000004</c:v>
                </c:pt>
                <c:pt idx="705">
                  <c:v>211.1</c:v>
                </c:pt>
                <c:pt idx="707">
                  <c:v>246.9</c:v>
                </c:pt>
                <c:pt idx="708">
                  <c:v>288</c:v>
                </c:pt>
                <c:pt idx="709">
                  <c:v>204.96666666666667</c:v>
                </c:pt>
                <c:pt idx="712">
                  <c:v>266.33333333333331</c:v>
                </c:pt>
                <c:pt idx="716">
                  <c:v>204.26666666666665</c:v>
                </c:pt>
                <c:pt idx="719">
                  <c:v>257.23333333333335</c:v>
                </c:pt>
                <c:pt idx="722">
                  <c:v>189.9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F-43E6-AC48-7FC9CC993E38}"/>
            </c:ext>
          </c:extLst>
        </c:ser>
        <c:ser>
          <c:idx val="5"/>
          <c:order val="5"/>
          <c:tx>
            <c:v>[M-Cl]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6"/>
                </a:solidFill>
              </a:ln>
              <a:effectLst/>
            </c:spPr>
          </c:marker>
          <c:xVal>
            <c:numRef>
              <c:f>all_notmix_noTM!$AQ$2:$AQ$724</c:f>
              <c:numCache>
                <c:formatCode>0.00</c:formatCode>
                <c:ptCount val="723"/>
                <c:pt idx="0">
                  <c:v>707.44238199999995</c:v>
                </c:pt>
                <c:pt idx="1">
                  <c:v>781.4791596</c:v>
                </c:pt>
                <c:pt idx="2">
                  <c:v>794.47440899999992</c:v>
                </c:pt>
                <c:pt idx="3">
                  <c:v>731.44238199999995</c:v>
                </c:pt>
                <c:pt idx="4">
                  <c:v>755.44238199999995</c:v>
                </c:pt>
                <c:pt idx="5">
                  <c:v>842.47440899999992</c:v>
                </c:pt>
                <c:pt idx="6">
                  <c:v>735.47368039999992</c:v>
                </c:pt>
                <c:pt idx="7">
                  <c:v>822.50570740000001</c:v>
                </c:pt>
                <c:pt idx="8">
                  <c:v>759.47368039999992</c:v>
                </c:pt>
                <c:pt idx="9">
                  <c:v>783.47368039999992</c:v>
                </c:pt>
                <c:pt idx="10">
                  <c:v>818.47440899999992</c:v>
                </c:pt>
                <c:pt idx="11">
                  <c:v>462.21814840000002</c:v>
                </c:pt>
                <c:pt idx="12">
                  <c:v>348.26746500000002</c:v>
                </c:pt>
                <c:pt idx="13">
                  <c:v>791.54451959999994</c:v>
                </c:pt>
                <c:pt idx="14">
                  <c:v>426.24164580000001</c:v>
                </c:pt>
                <c:pt idx="15">
                  <c:v>440.257295</c:v>
                </c:pt>
                <c:pt idx="16">
                  <c:v>419.30859900000002</c:v>
                </c:pt>
                <c:pt idx="17">
                  <c:v>792.53152660000001</c:v>
                </c:pt>
                <c:pt idx="18">
                  <c:v>805.4791596</c:v>
                </c:pt>
                <c:pt idx="19">
                  <c:v>818.47440899999992</c:v>
                </c:pt>
                <c:pt idx="20">
                  <c:v>846.50570740000001</c:v>
                </c:pt>
                <c:pt idx="21">
                  <c:v>870.50570740000001</c:v>
                </c:pt>
                <c:pt idx="22">
                  <c:v>731.44238199999995</c:v>
                </c:pt>
                <c:pt idx="23">
                  <c:v>801.44786119999992</c:v>
                </c:pt>
                <c:pt idx="24">
                  <c:v>779.44238199999995</c:v>
                </c:pt>
                <c:pt idx="25">
                  <c:v>853.4791596</c:v>
                </c:pt>
                <c:pt idx="26">
                  <c:v>866.47440899999992</c:v>
                </c:pt>
                <c:pt idx="27">
                  <c:v>914.47440899999992</c:v>
                </c:pt>
                <c:pt idx="28">
                  <c:v>625.40288839999994</c:v>
                </c:pt>
                <c:pt idx="29">
                  <c:v>348.26746500000002</c:v>
                </c:pt>
                <c:pt idx="30">
                  <c:v>419.30859900000002</c:v>
                </c:pt>
                <c:pt idx="31">
                  <c:v>802.51587740000002</c:v>
                </c:pt>
                <c:pt idx="32">
                  <c:v>805.4791596</c:v>
                </c:pt>
                <c:pt idx="33">
                  <c:v>827.44238199999995</c:v>
                </c:pt>
                <c:pt idx="34">
                  <c:v>829.4791596</c:v>
                </c:pt>
                <c:pt idx="35">
                  <c:v>833.51045799999997</c:v>
                </c:pt>
                <c:pt idx="36">
                  <c:v>857.51045799999997</c:v>
                </c:pt>
                <c:pt idx="37">
                  <c:v>901.4791596</c:v>
                </c:pt>
                <c:pt idx="38">
                  <c:v>331.20453380000004</c:v>
                </c:pt>
                <c:pt idx="39">
                  <c:v>398.24673080000002</c:v>
                </c:pt>
                <c:pt idx="40">
                  <c:v>355.20453380000004</c:v>
                </c:pt>
                <c:pt idx="41">
                  <c:v>379.20453380000004</c:v>
                </c:pt>
                <c:pt idx="42">
                  <c:v>685.56955040000003</c:v>
                </c:pt>
                <c:pt idx="43">
                  <c:v>353.18888460000005</c:v>
                </c:pt>
                <c:pt idx="44">
                  <c:v>335.17832040000002</c:v>
                </c:pt>
                <c:pt idx="45">
                  <c:v>453.31407820000004</c:v>
                </c:pt>
                <c:pt idx="46">
                  <c:v>431.23346320000002</c:v>
                </c:pt>
                <c:pt idx="47">
                  <c:v>429.29294980000003</c:v>
                </c:pt>
                <c:pt idx="48">
                  <c:v>572.3124378</c:v>
                </c:pt>
                <c:pt idx="49">
                  <c:v>614.35938539999995</c:v>
                </c:pt>
                <c:pt idx="50">
                  <c:v>681.47434920000001</c:v>
                </c:pt>
                <c:pt idx="51">
                  <c:v>726.48457899999994</c:v>
                </c:pt>
                <c:pt idx="52">
                  <c:v>770.47440899999992</c:v>
                </c:pt>
                <c:pt idx="53">
                  <c:v>754.51587740000002</c:v>
                </c:pt>
                <c:pt idx="54">
                  <c:v>619.26554999999996</c:v>
                </c:pt>
                <c:pt idx="55">
                  <c:v>698.58592820000001</c:v>
                </c:pt>
                <c:pt idx="56">
                  <c:v>437.31916320000005</c:v>
                </c:pt>
                <c:pt idx="57">
                  <c:v>791.54451959999994</c:v>
                </c:pt>
                <c:pt idx="58">
                  <c:v>414.21814840000002</c:v>
                </c:pt>
                <c:pt idx="59">
                  <c:v>542.338257</c:v>
                </c:pt>
                <c:pt idx="60">
                  <c:v>439.23854820000003</c:v>
                </c:pt>
                <c:pt idx="61">
                  <c:v>1008.7123044</c:v>
                </c:pt>
                <c:pt idx="62">
                  <c:v>447.33989740000004</c:v>
                </c:pt>
                <c:pt idx="63">
                  <c:v>449.28277980000001</c:v>
                </c:pt>
                <c:pt idx="64">
                  <c:v>427.26204560000002</c:v>
                </c:pt>
                <c:pt idx="65">
                  <c:v>418.27294420000004</c:v>
                </c:pt>
                <c:pt idx="66">
                  <c:v>666.59609819999991</c:v>
                </c:pt>
                <c:pt idx="67">
                  <c:v>496.24712500000004</c:v>
                </c:pt>
                <c:pt idx="68">
                  <c:v>425.1094114</c:v>
                </c:pt>
                <c:pt idx="69">
                  <c:v>919.75265000000002</c:v>
                </c:pt>
                <c:pt idx="70">
                  <c:v>645.35396600000001</c:v>
                </c:pt>
                <c:pt idx="71">
                  <c:v>529.43731100000002</c:v>
                </c:pt>
                <c:pt idx="72">
                  <c:v>768.53152660000001</c:v>
                </c:pt>
                <c:pt idx="73">
                  <c:v>847.62237140000002</c:v>
                </c:pt>
                <c:pt idx="74">
                  <c:v>722.45328059999997</c:v>
                </c:pt>
                <c:pt idx="75">
                  <c:v>809.51045799999997</c:v>
                </c:pt>
                <c:pt idx="76">
                  <c:v>1040.5149656000001</c:v>
                </c:pt>
                <c:pt idx="77">
                  <c:v>493.21272900000002</c:v>
                </c:pt>
                <c:pt idx="78">
                  <c:v>514.27057520000005</c:v>
                </c:pt>
                <c:pt idx="79">
                  <c:v>437.31916320000005</c:v>
                </c:pt>
                <c:pt idx="80">
                  <c:v>516.41887199999996</c:v>
                </c:pt>
                <c:pt idx="81">
                  <c:v>586.497118</c:v>
                </c:pt>
                <c:pt idx="82">
                  <c:v>614.52841639999997</c:v>
                </c:pt>
                <c:pt idx="83">
                  <c:v>670.59101320000002</c:v>
                </c:pt>
                <c:pt idx="84">
                  <c:v>443.25696060000001</c:v>
                </c:pt>
                <c:pt idx="85">
                  <c:v>444.18078080000004</c:v>
                </c:pt>
                <c:pt idx="86">
                  <c:v>544.214112</c:v>
                </c:pt>
                <c:pt idx="87">
                  <c:v>494.22158040000005</c:v>
                </c:pt>
                <c:pt idx="88">
                  <c:v>446.2079784</c:v>
                </c:pt>
                <c:pt idx="89">
                  <c:v>937.52612439999996</c:v>
                </c:pt>
                <c:pt idx="90">
                  <c:v>708.43763139999999</c:v>
                </c:pt>
                <c:pt idx="91">
                  <c:v>1149.977218</c:v>
                </c:pt>
                <c:pt idx="92">
                  <c:v>572.3124378</c:v>
                </c:pt>
                <c:pt idx="93">
                  <c:v>724.54169660000002</c:v>
                </c:pt>
                <c:pt idx="94">
                  <c:v>659.53864620000002</c:v>
                </c:pt>
                <c:pt idx="95">
                  <c:v>549.09871759999999</c:v>
                </c:pt>
                <c:pt idx="96">
                  <c:v>699.45089899999994</c:v>
                </c:pt>
                <c:pt idx="97">
                  <c:v>1074.6180466000001</c:v>
                </c:pt>
                <c:pt idx="98">
                  <c:v>876.62542179999991</c:v>
                </c:pt>
                <c:pt idx="99">
                  <c:v>810.65124099999991</c:v>
                </c:pt>
                <c:pt idx="100">
                  <c:v>277.1939696</c:v>
                </c:pt>
                <c:pt idx="101">
                  <c:v>736.54993899999999</c:v>
                </c:pt>
                <c:pt idx="102">
                  <c:v>377.28277980000001</c:v>
                </c:pt>
                <c:pt idx="103">
                  <c:v>600.51276719999998</c:v>
                </c:pt>
                <c:pt idx="104">
                  <c:v>364.29876340000004</c:v>
                </c:pt>
                <c:pt idx="105">
                  <c:v>444.26509600000003</c:v>
                </c:pt>
                <c:pt idx="106">
                  <c:v>348.26746500000002</c:v>
                </c:pt>
                <c:pt idx="107">
                  <c:v>380.29367840000003</c:v>
                </c:pt>
                <c:pt idx="108">
                  <c:v>851.47512319999998</c:v>
                </c:pt>
                <c:pt idx="109">
                  <c:v>427.26204560000002</c:v>
                </c:pt>
                <c:pt idx="110">
                  <c:v>740.50022819999992</c:v>
                </c:pt>
                <c:pt idx="111">
                  <c:v>445.21272900000002</c:v>
                </c:pt>
                <c:pt idx="112">
                  <c:v>794.54717579999999</c:v>
                </c:pt>
                <c:pt idx="113">
                  <c:v>754.51587740000002</c:v>
                </c:pt>
                <c:pt idx="114">
                  <c:v>735.52129679999996</c:v>
                </c:pt>
                <c:pt idx="115">
                  <c:v>852.62542179999991</c:v>
                </c:pt>
                <c:pt idx="116">
                  <c:v>901.5577998</c:v>
                </c:pt>
                <c:pt idx="117">
                  <c:v>811.52610719999996</c:v>
                </c:pt>
                <c:pt idx="118">
                  <c:v>826.51587740000002</c:v>
                </c:pt>
                <c:pt idx="119">
                  <c:v>572.34882119999997</c:v>
                </c:pt>
                <c:pt idx="120">
                  <c:v>932.68801859999996</c:v>
                </c:pt>
                <c:pt idx="121">
                  <c:v>441.24131140000003</c:v>
                </c:pt>
                <c:pt idx="122">
                  <c:v>842.45328059999997</c:v>
                </c:pt>
                <c:pt idx="123">
                  <c:v>1215.7138214000001</c:v>
                </c:pt>
                <c:pt idx="124">
                  <c:v>784.46191720000002</c:v>
                </c:pt>
                <c:pt idx="125">
                  <c:v>339.11572360000002</c:v>
                </c:pt>
                <c:pt idx="126">
                  <c:v>430.23656080000001</c:v>
                </c:pt>
                <c:pt idx="127">
                  <c:v>488.20454920000003</c:v>
                </c:pt>
                <c:pt idx="128">
                  <c:v>550.26105959999995</c:v>
                </c:pt>
                <c:pt idx="129">
                  <c:v>460.18724420000001</c:v>
                </c:pt>
                <c:pt idx="130">
                  <c:v>446.17159500000002</c:v>
                </c:pt>
                <c:pt idx="131">
                  <c:v>740.50022819999992</c:v>
                </c:pt>
                <c:pt idx="132">
                  <c:v>437.31916320000005</c:v>
                </c:pt>
                <c:pt idx="133">
                  <c:v>923.66253380000001</c:v>
                </c:pt>
                <c:pt idx="134">
                  <c:v>885.57411779999995</c:v>
                </c:pt>
                <c:pt idx="135">
                  <c:v>602.49203299999999</c:v>
                </c:pt>
                <c:pt idx="136">
                  <c:v>990.65711439999995</c:v>
                </c:pt>
                <c:pt idx="137">
                  <c:v>736.54993899999999</c:v>
                </c:pt>
                <c:pt idx="138">
                  <c:v>346.25181580000003</c:v>
                </c:pt>
                <c:pt idx="139">
                  <c:v>409.25148140000005</c:v>
                </c:pt>
                <c:pt idx="140">
                  <c:v>447.33989740000004</c:v>
                </c:pt>
                <c:pt idx="141">
                  <c:v>486.40830780000005</c:v>
                </c:pt>
                <c:pt idx="142">
                  <c:v>550.26105959999995</c:v>
                </c:pt>
                <c:pt idx="143">
                  <c:v>534.26614459999996</c:v>
                </c:pt>
                <c:pt idx="144">
                  <c:v>378.31441260000003</c:v>
                </c:pt>
                <c:pt idx="145">
                  <c:v>656.47909979999997</c:v>
                </c:pt>
                <c:pt idx="146">
                  <c:v>616.50768219999998</c:v>
                </c:pt>
                <c:pt idx="147">
                  <c:v>469.21272900000002</c:v>
                </c:pt>
                <c:pt idx="148">
                  <c:v>516.41887199999996</c:v>
                </c:pt>
                <c:pt idx="149">
                  <c:v>748.54993899999999</c:v>
                </c:pt>
                <c:pt idx="150">
                  <c:v>457.2491124</c:v>
                </c:pt>
                <c:pt idx="151">
                  <c:v>438.21814840000002</c:v>
                </c:pt>
                <c:pt idx="152">
                  <c:v>844.64383420000001</c:v>
                </c:pt>
                <c:pt idx="153">
                  <c:v>1006.6966552</c:v>
                </c:pt>
                <c:pt idx="154">
                  <c:v>746.57067319999999</c:v>
                </c:pt>
                <c:pt idx="155">
                  <c:v>718.61214159999997</c:v>
                </c:pt>
                <c:pt idx="156">
                  <c:v>488.42395700000003</c:v>
                </c:pt>
                <c:pt idx="157">
                  <c:v>346.21543240000005</c:v>
                </c:pt>
                <c:pt idx="158">
                  <c:v>362.24673080000002</c:v>
                </c:pt>
                <c:pt idx="159">
                  <c:v>488.21854260000003</c:v>
                </c:pt>
                <c:pt idx="160">
                  <c:v>437.31916320000005</c:v>
                </c:pt>
                <c:pt idx="161">
                  <c:v>739.5049788</c:v>
                </c:pt>
                <c:pt idx="162">
                  <c:v>820.56282499999998</c:v>
                </c:pt>
                <c:pt idx="163">
                  <c:v>351.26713060000003</c:v>
                </c:pt>
                <c:pt idx="164">
                  <c:v>658.35745780000002</c:v>
                </c:pt>
                <c:pt idx="165">
                  <c:v>654.59609819999991</c:v>
                </c:pt>
                <c:pt idx="166">
                  <c:v>628.33865119999996</c:v>
                </c:pt>
                <c:pt idx="167">
                  <c:v>432.19232920000002</c:v>
                </c:pt>
                <c:pt idx="168">
                  <c:v>928.64146519999997</c:v>
                </c:pt>
                <c:pt idx="169">
                  <c:v>769.4791596</c:v>
                </c:pt>
                <c:pt idx="170">
                  <c:v>865.55913739999994</c:v>
                </c:pt>
                <c:pt idx="171">
                  <c:v>488.25492600000001</c:v>
                </c:pt>
                <c:pt idx="172">
                  <c:v>796.56282499999998</c:v>
                </c:pt>
                <c:pt idx="173">
                  <c:v>880.6567202</c:v>
                </c:pt>
                <c:pt idx="174">
                  <c:v>655.26554999999996</c:v>
                </c:pt>
                <c:pt idx="175">
                  <c:v>441.24131140000003</c:v>
                </c:pt>
                <c:pt idx="176">
                  <c:v>425.24639640000004</c:v>
                </c:pt>
                <c:pt idx="177">
                  <c:v>672.42474540000001</c:v>
                </c:pt>
                <c:pt idx="178">
                  <c:v>417.233069</c:v>
                </c:pt>
                <c:pt idx="179">
                  <c:v>625.41175239999995</c:v>
                </c:pt>
                <c:pt idx="180">
                  <c:v>1072.655581</c:v>
                </c:pt>
                <c:pt idx="181">
                  <c:v>446.34062600000004</c:v>
                </c:pt>
                <c:pt idx="182">
                  <c:v>793.56016879999993</c:v>
                </c:pt>
                <c:pt idx="183">
                  <c:v>809.49757199999999</c:v>
                </c:pt>
                <c:pt idx="184">
                  <c:v>287.17832040000002</c:v>
                </c:pt>
                <c:pt idx="185">
                  <c:v>602.2866186</c:v>
                </c:pt>
                <c:pt idx="186">
                  <c:v>589.51940159999992</c:v>
                </c:pt>
                <c:pt idx="187">
                  <c:v>701.41656279999995</c:v>
                </c:pt>
                <c:pt idx="188">
                  <c:v>670.4219822</c:v>
                </c:pt>
                <c:pt idx="189">
                  <c:v>725.48932960000002</c:v>
                </c:pt>
                <c:pt idx="190">
                  <c:v>1073.7557602000002</c:v>
                </c:pt>
                <c:pt idx="191">
                  <c:v>878.53192079999997</c:v>
                </c:pt>
                <c:pt idx="192">
                  <c:v>794.54717579999999</c:v>
                </c:pt>
                <c:pt idx="193">
                  <c:v>992.78191379999998</c:v>
                </c:pt>
                <c:pt idx="194">
                  <c:v>869.60435319999999</c:v>
                </c:pt>
                <c:pt idx="195">
                  <c:v>778.56050319999997</c:v>
                </c:pt>
                <c:pt idx="196">
                  <c:v>484.28350840000002</c:v>
                </c:pt>
                <c:pt idx="197">
                  <c:v>983.64428820000001</c:v>
                </c:pt>
                <c:pt idx="198">
                  <c:v>411.26713060000003</c:v>
                </c:pt>
                <c:pt idx="199">
                  <c:v>942.635986</c:v>
                </c:pt>
                <c:pt idx="200">
                  <c:v>306.22051740000001</c:v>
                </c:pt>
                <c:pt idx="201">
                  <c:v>544.28113940000003</c:v>
                </c:pt>
                <c:pt idx="202">
                  <c:v>684.43763139999999</c:v>
                </c:pt>
                <c:pt idx="203">
                  <c:v>709.50564759999997</c:v>
                </c:pt>
                <c:pt idx="204">
                  <c:v>636.45288640000001</c:v>
                </c:pt>
                <c:pt idx="205">
                  <c:v>740.57299499999999</c:v>
                </c:pt>
                <c:pt idx="206">
                  <c:v>588.47638380000001</c:v>
                </c:pt>
                <c:pt idx="207">
                  <c:v>740.50022819999992</c:v>
                </c:pt>
                <c:pt idx="208">
                  <c:v>737.48932960000002</c:v>
                </c:pt>
                <c:pt idx="209">
                  <c:v>453.21781400000003</c:v>
                </c:pt>
                <c:pt idx="210">
                  <c:v>451.298429</c:v>
                </c:pt>
                <c:pt idx="211">
                  <c:v>411.26713060000003</c:v>
                </c:pt>
                <c:pt idx="212">
                  <c:v>488.38757360000005</c:v>
                </c:pt>
                <c:pt idx="213">
                  <c:v>635.37919519999991</c:v>
                </c:pt>
                <c:pt idx="214">
                  <c:v>501.3229422</c:v>
                </c:pt>
                <c:pt idx="215">
                  <c:v>652.58044899999993</c:v>
                </c:pt>
                <c:pt idx="216">
                  <c:v>390.31441260000003</c:v>
                </c:pt>
                <c:pt idx="217">
                  <c:v>628.37503459999994</c:v>
                </c:pt>
                <c:pt idx="218">
                  <c:v>615.47604939999997</c:v>
                </c:pt>
                <c:pt idx="219">
                  <c:v>630.31791699999997</c:v>
                </c:pt>
                <c:pt idx="220">
                  <c:v>792.53152660000001</c:v>
                </c:pt>
                <c:pt idx="221">
                  <c:v>975.51278259999992</c:v>
                </c:pt>
                <c:pt idx="222">
                  <c:v>306.25690080000004</c:v>
                </c:pt>
                <c:pt idx="223">
                  <c:v>435.30351400000001</c:v>
                </c:pt>
                <c:pt idx="224">
                  <c:v>443.25696060000001</c:v>
                </c:pt>
                <c:pt idx="225">
                  <c:v>654.46345059999999</c:v>
                </c:pt>
                <c:pt idx="226">
                  <c:v>602.52841639999997</c:v>
                </c:pt>
                <c:pt idx="227">
                  <c:v>762.56558819999998</c:v>
                </c:pt>
                <c:pt idx="228">
                  <c:v>460.31989180000005</c:v>
                </c:pt>
                <c:pt idx="229">
                  <c:v>943.6428482</c:v>
                </c:pt>
                <c:pt idx="230">
                  <c:v>496.30463680000003</c:v>
                </c:pt>
                <c:pt idx="231">
                  <c:v>1024.6778486000001</c:v>
                </c:pt>
                <c:pt idx="232">
                  <c:v>683.48999839999999</c:v>
                </c:pt>
                <c:pt idx="233">
                  <c:v>516.28622440000004</c:v>
                </c:pt>
                <c:pt idx="234">
                  <c:v>1050.7873930000001</c:v>
                </c:pt>
                <c:pt idx="235">
                  <c:v>796.56282499999998</c:v>
                </c:pt>
                <c:pt idx="236">
                  <c:v>544.24475600000005</c:v>
                </c:pt>
                <c:pt idx="237">
                  <c:v>858.51732019999997</c:v>
                </c:pt>
                <c:pt idx="238">
                  <c:v>792.60429339999996</c:v>
                </c:pt>
                <c:pt idx="239">
                  <c:v>644.53898059999995</c:v>
                </c:pt>
                <c:pt idx="240">
                  <c:v>530.30187360000002</c:v>
                </c:pt>
                <c:pt idx="241">
                  <c:v>467.29334400000005</c:v>
                </c:pt>
                <c:pt idx="242">
                  <c:v>332.23616660000005</c:v>
                </c:pt>
                <c:pt idx="243">
                  <c:v>453.31407820000004</c:v>
                </c:pt>
                <c:pt idx="244">
                  <c:v>640.42502000000002</c:v>
                </c:pt>
                <c:pt idx="245">
                  <c:v>778.56050319999997</c:v>
                </c:pt>
                <c:pt idx="246">
                  <c:v>439.22566220000004</c:v>
                </c:pt>
                <c:pt idx="247">
                  <c:v>352.26238000000001</c:v>
                </c:pt>
                <c:pt idx="248">
                  <c:v>496.30463680000003</c:v>
                </c:pt>
                <c:pt idx="249">
                  <c:v>550.26105959999995</c:v>
                </c:pt>
                <c:pt idx="250">
                  <c:v>443.25696060000001</c:v>
                </c:pt>
                <c:pt idx="251">
                  <c:v>443.25696060000001</c:v>
                </c:pt>
                <c:pt idx="252">
                  <c:v>460.26001100000002</c:v>
                </c:pt>
                <c:pt idx="253">
                  <c:v>740.50022819999992</c:v>
                </c:pt>
                <c:pt idx="254">
                  <c:v>879.61117000000002</c:v>
                </c:pt>
                <c:pt idx="255">
                  <c:v>631.50734779999993</c:v>
                </c:pt>
                <c:pt idx="256">
                  <c:v>655.50734779999993</c:v>
                </c:pt>
                <c:pt idx="257">
                  <c:v>449.28277980000001</c:v>
                </c:pt>
                <c:pt idx="258">
                  <c:v>687.64271139999994</c:v>
                </c:pt>
                <c:pt idx="259">
                  <c:v>652.4478014</c:v>
                </c:pt>
                <c:pt idx="260">
                  <c:v>394.27294420000004</c:v>
                </c:pt>
                <c:pt idx="261">
                  <c:v>628.4478014</c:v>
                </c:pt>
                <c:pt idx="262">
                  <c:v>684.51039819999994</c:v>
                </c:pt>
                <c:pt idx="263">
                  <c:v>766.58864419999998</c:v>
                </c:pt>
                <c:pt idx="264">
                  <c:v>673.56955040000003</c:v>
                </c:pt>
                <c:pt idx="265">
                  <c:v>616.50768219999998</c:v>
                </c:pt>
                <c:pt idx="266">
                  <c:v>837.56422239999995</c:v>
                </c:pt>
                <c:pt idx="267">
                  <c:v>809.51045799999997</c:v>
                </c:pt>
                <c:pt idx="268">
                  <c:v>840.52451399999995</c:v>
                </c:pt>
                <c:pt idx="269">
                  <c:v>530.338257</c:v>
                </c:pt>
                <c:pt idx="270">
                  <c:v>388.2412516</c:v>
                </c:pt>
                <c:pt idx="271">
                  <c:v>820.41027880000001</c:v>
                </c:pt>
                <c:pt idx="272">
                  <c:v>427.26204560000002</c:v>
                </c:pt>
                <c:pt idx="273">
                  <c:v>364.29876340000004</c:v>
                </c:pt>
                <c:pt idx="274">
                  <c:v>457.26034540000001</c:v>
                </c:pt>
                <c:pt idx="275">
                  <c:v>576.27096940000001</c:v>
                </c:pt>
                <c:pt idx="276">
                  <c:v>546.22402179999995</c:v>
                </c:pt>
                <c:pt idx="277">
                  <c:v>658.34921539999993</c:v>
                </c:pt>
                <c:pt idx="278">
                  <c:v>712.46892979999996</c:v>
                </c:pt>
                <c:pt idx="279">
                  <c:v>588.47638380000001</c:v>
                </c:pt>
                <c:pt idx="280">
                  <c:v>790.51587740000002</c:v>
                </c:pt>
                <c:pt idx="281">
                  <c:v>820.56282499999998</c:v>
                </c:pt>
                <c:pt idx="282">
                  <c:v>822.48457899999994</c:v>
                </c:pt>
                <c:pt idx="283">
                  <c:v>318.25690080000004</c:v>
                </c:pt>
                <c:pt idx="284">
                  <c:v>467.29334400000005</c:v>
                </c:pt>
                <c:pt idx="285">
                  <c:v>469.30899320000003</c:v>
                </c:pt>
                <c:pt idx="286">
                  <c:v>596.38520459999995</c:v>
                </c:pt>
                <c:pt idx="287">
                  <c:v>404.29367840000003</c:v>
                </c:pt>
                <c:pt idx="288">
                  <c:v>618.52333139999996</c:v>
                </c:pt>
                <c:pt idx="289">
                  <c:v>542.47090460000004</c:v>
                </c:pt>
                <c:pt idx="290">
                  <c:v>402.21814840000002</c:v>
                </c:pt>
                <c:pt idx="291">
                  <c:v>583.37706919999994</c:v>
                </c:pt>
                <c:pt idx="292">
                  <c:v>729.44786119999992</c:v>
                </c:pt>
                <c:pt idx="293">
                  <c:v>695.44238199999995</c:v>
                </c:pt>
                <c:pt idx="294">
                  <c:v>839.69005319999997</c:v>
                </c:pt>
                <c:pt idx="295">
                  <c:v>435.30351400000001</c:v>
                </c:pt>
                <c:pt idx="296">
                  <c:v>607.26554999999996</c:v>
                </c:pt>
                <c:pt idx="297">
                  <c:v>937.60541619999992</c:v>
                </c:pt>
                <c:pt idx="298">
                  <c:v>763.5049788</c:v>
                </c:pt>
                <c:pt idx="299">
                  <c:v>749.48932960000002</c:v>
                </c:pt>
                <c:pt idx="300">
                  <c:v>644.53898059999995</c:v>
                </c:pt>
                <c:pt idx="301">
                  <c:v>614.39576879999993</c:v>
                </c:pt>
                <c:pt idx="302">
                  <c:v>912.53152660000001</c:v>
                </c:pt>
                <c:pt idx="303">
                  <c:v>483.28825900000004</c:v>
                </c:pt>
                <c:pt idx="304">
                  <c:v>465.27769480000001</c:v>
                </c:pt>
                <c:pt idx="305">
                  <c:v>797.43201620000002</c:v>
                </c:pt>
                <c:pt idx="306">
                  <c:v>494.2314758</c:v>
                </c:pt>
                <c:pt idx="307">
                  <c:v>875.65366979999999</c:v>
                </c:pt>
                <c:pt idx="308">
                  <c:v>322.25181580000003</c:v>
                </c:pt>
                <c:pt idx="309">
                  <c:v>550.26105959999995</c:v>
                </c:pt>
                <c:pt idx="310">
                  <c:v>362.2831142</c:v>
                </c:pt>
                <c:pt idx="311">
                  <c:v>477.16617560000003</c:v>
                </c:pt>
                <c:pt idx="312">
                  <c:v>533.22877240000003</c:v>
                </c:pt>
                <c:pt idx="313">
                  <c:v>391.22566220000004</c:v>
                </c:pt>
                <c:pt idx="314">
                  <c:v>683.44238199999995</c:v>
                </c:pt>
                <c:pt idx="315">
                  <c:v>786.52210519999994</c:v>
                </c:pt>
                <c:pt idx="316">
                  <c:v>738.48457899999994</c:v>
                </c:pt>
                <c:pt idx="317">
                  <c:v>633.28119919999995</c:v>
                </c:pt>
                <c:pt idx="318">
                  <c:v>672.42474540000001</c:v>
                </c:pt>
                <c:pt idx="319">
                  <c:v>678.47169299999996</c:v>
                </c:pt>
                <c:pt idx="320">
                  <c:v>473.32637420000003</c:v>
                </c:pt>
                <c:pt idx="321">
                  <c:v>622.40909620000002</c:v>
                </c:pt>
                <c:pt idx="322">
                  <c:v>499.30729300000002</c:v>
                </c:pt>
                <c:pt idx="323">
                  <c:v>392.257295</c:v>
                </c:pt>
                <c:pt idx="324">
                  <c:v>374.24673080000002</c:v>
                </c:pt>
                <c:pt idx="325">
                  <c:v>778.51587740000002</c:v>
                </c:pt>
                <c:pt idx="326">
                  <c:v>517.31785720000005</c:v>
                </c:pt>
                <c:pt idx="327">
                  <c:v>336.26746500000002</c:v>
                </c:pt>
                <c:pt idx="328">
                  <c:v>550.26105959999995</c:v>
                </c:pt>
                <c:pt idx="329">
                  <c:v>737.53694599999994</c:v>
                </c:pt>
                <c:pt idx="330">
                  <c:v>921.52650139999992</c:v>
                </c:pt>
                <c:pt idx="331">
                  <c:v>806.54717579999999</c:v>
                </c:pt>
                <c:pt idx="332">
                  <c:v>822.57847419999996</c:v>
                </c:pt>
                <c:pt idx="333">
                  <c:v>807.61519199999998</c:v>
                </c:pt>
                <c:pt idx="334">
                  <c:v>324.12193140000005</c:v>
                </c:pt>
                <c:pt idx="335">
                  <c:v>838.60977259999993</c:v>
                </c:pt>
                <c:pt idx="336">
                  <c:v>1072.655581</c:v>
                </c:pt>
                <c:pt idx="337">
                  <c:v>924.61840919999997</c:v>
                </c:pt>
                <c:pt idx="338">
                  <c:v>828.56790999999998</c:v>
                </c:pt>
                <c:pt idx="339">
                  <c:v>684.6066624</c:v>
                </c:pt>
                <c:pt idx="340">
                  <c:v>503.3661108</c:v>
                </c:pt>
                <c:pt idx="341">
                  <c:v>992.87817799999993</c:v>
                </c:pt>
                <c:pt idx="342">
                  <c:v>442.24944680000004</c:v>
                </c:pt>
                <c:pt idx="343">
                  <c:v>820.41027880000001</c:v>
                </c:pt>
                <c:pt idx="344">
                  <c:v>346.21543240000005</c:v>
                </c:pt>
                <c:pt idx="345">
                  <c:v>391.22566220000004</c:v>
                </c:pt>
                <c:pt idx="346">
                  <c:v>278.18921900000004</c:v>
                </c:pt>
                <c:pt idx="347">
                  <c:v>923.48148419999995</c:v>
                </c:pt>
                <c:pt idx="348">
                  <c:v>838.53700579999997</c:v>
                </c:pt>
                <c:pt idx="349">
                  <c:v>709.45803119999994</c:v>
                </c:pt>
                <c:pt idx="350">
                  <c:v>796.49005820000002</c:v>
                </c:pt>
                <c:pt idx="351">
                  <c:v>798.50570740000001</c:v>
                </c:pt>
                <c:pt idx="352">
                  <c:v>542.30187360000002</c:v>
                </c:pt>
                <c:pt idx="353">
                  <c:v>780.53152660000001</c:v>
                </c:pt>
                <c:pt idx="354">
                  <c:v>625.49678359999996</c:v>
                </c:pt>
                <c:pt idx="355">
                  <c:v>816.53152660000001</c:v>
                </c:pt>
                <c:pt idx="356">
                  <c:v>558.33317199999999</c:v>
                </c:pt>
                <c:pt idx="357">
                  <c:v>391.26204560000002</c:v>
                </c:pt>
                <c:pt idx="358">
                  <c:v>419.28076880000003</c:v>
                </c:pt>
                <c:pt idx="359">
                  <c:v>573.46548519999999</c:v>
                </c:pt>
                <c:pt idx="360">
                  <c:v>434.30424260000001</c:v>
                </c:pt>
                <c:pt idx="361">
                  <c:v>910.60275999999999</c:v>
                </c:pt>
                <c:pt idx="362">
                  <c:v>378.27802920000005</c:v>
                </c:pt>
                <c:pt idx="363">
                  <c:v>427.26204560000002</c:v>
                </c:pt>
                <c:pt idx="364">
                  <c:v>534.23927679999997</c:v>
                </c:pt>
                <c:pt idx="365">
                  <c:v>387.19436380000002</c:v>
                </c:pt>
                <c:pt idx="366">
                  <c:v>390.14538160000001</c:v>
                </c:pt>
                <c:pt idx="367">
                  <c:v>374.24673080000002</c:v>
                </c:pt>
                <c:pt idx="368">
                  <c:v>502.27057520000005</c:v>
                </c:pt>
                <c:pt idx="369">
                  <c:v>320.27255000000002</c:v>
                </c:pt>
                <c:pt idx="370">
                  <c:v>318.25690080000004</c:v>
                </c:pt>
                <c:pt idx="371">
                  <c:v>304.2412516</c:v>
                </c:pt>
                <c:pt idx="372">
                  <c:v>413.22289900000004</c:v>
                </c:pt>
                <c:pt idx="373">
                  <c:v>600.51276719999998</c:v>
                </c:pt>
                <c:pt idx="374">
                  <c:v>434.34062600000004</c:v>
                </c:pt>
                <c:pt idx="375">
                  <c:v>413.24639640000004</c:v>
                </c:pt>
                <c:pt idx="376">
                  <c:v>573.46548519999999</c:v>
                </c:pt>
                <c:pt idx="377">
                  <c:v>673.45803119999994</c:v>
                </c:pt>
                <c:pt idx="378">
                  <c:v>697.45803119999994</c:v>
                </c:pt>
                <c:pt idx="379">
                  <c:v>780.53152660000001</c:v>
                </c:pt>
                <c:pt idx="380">
                  <c:v>858.51732019999997</c:v>
                </c:pt>
                <c:pt idx="381">
                  <c:v>849.58937279999998</c:v>
                </c:pt>
                <c:pt idx="382">
                  <c:v>574.497118</c:v>
                </c:pt>
                <c:pt idx="383">
                  <c:v>910.60275999999999</c:v>
                </c:pt>
                <c:pt idx="384">
                  <c:v>600.51276719999998</c:v>
                </c:pt>
                <c:pt idx="385">
                  <c:v>846.6594834</c:v>
                </c:pt>
                <c:pt idx="386">
                  <c:v>668.57536399999992</c:v>
                </c:pt>
                <c:pt idx="387">
                  <c:v>658.35745780000002</c:v>
                </c:pt>
                <c:pt idx="388">
                  <c:v>477.20255900000001</c:v>
                </c:pt>
                <c:pt idx="389">
                  <c:v>417.1814306</c:v>
                </c:pt>
                <c:pt idx="390">
                  <c:v>714.41181219999999</c:v>
                </c:pt>
                <c:pt idx="391">
                  <c:v>387.19436380000002</c:v>
                </c:pt>
                <c:pt idx="392">
                  <c:v>703.49209280000002</c:v>
                </c:pt>
                <c:pt idx="393">
                  <c:v>739.5049788</c:v>
                </c:pt>
                <c:pt idx="394">
                  <c:v>629.49169859999995</c:v>
                </c:pt>
                <c:pt idx="395">
                  <c:v>1060.714232</c:v>
                </c:pt>
                <c:pt idx="396">
                  <c:v>813.54175639999994</c:v>
                </c:pt>
                <c:pt idx="397">
                  <c:v>824.52135659999999</c:v>
                </c:pt>
                <c:pt idx="398">
                  <c:v>791.53627719999997</c:v>
                </c:pt>
                <c:pt idx="399">
                  <c:v>465.27769480000001</c:v>
                </c:pt>
                <c:pt idx="400">
                  <c:v>572.34882119999997</c:v>
                </c:pt>
                <c:pt idx="401">
                  <c:v>459.26476160000004</c:v>
                </c:pt>
                <c:pt idx="402">
                  <c:v>684.6066624</c:v>
                </c:pt>
                <c:pt idx="403">
                  <c:v>609.39271839999992</c:v>
                </c:pt>
                <c:pt idx="404">
                  <c:v>432.15594580000004</c:v>
                </c:pt>
                <c:pt idx="405">
                  <c:v>435.28825900000004</c:v>
                </c:pt>
                <c:pt idx="406">
                  <c:v>355.20453380000004</c:v>
                </c:pt>
                <c:pt idx="407">
                  <c:v>785.51045799999997</c:v>
                </c:pt>
                <c:pt idx="408">
                  <c:v>560.27605440000002</c:v>
                </c:pt>
                <c:pt idx="409">
                  <c:v>670.45836559999998</c:v>
                </c:pt>
                <c:pt idx="410">
                  <c:v>469.30569480000003</c:v>
                </c:pt>
                <c:pt idx="411">
                  <c:v>319.19061640000001</c:v>
                </c:pt>
                <c:pt idx="412">
                  <c:v>360.26746500000002</c:v>
                </c:pt>
                <c:pt idx="413">
                  <c:v>427.26204560000002</c:v>
                </c:pt>
                <c:pt idx="414">
                  <c:v>484.28350840000002</c:v>
                </c:pt>
                <c:pt idx="415">
                  <c:v>993.57700060000002</c:v>
                </c:pt>
                <c:pt idx="416">
                  <c:v>708.43763139999999</c:v>
                </c:pt>
                <c:pt idx="417">
                  <c:v>418.23789840000001</c:v>
                </c:pt>
                <c:pt idx="418">
                  <c:v>820.56282499999998</c:v>
                </c:pt>
                <c:pt idx="419">
                  <c:v>1104.6371686</c:v>
                </c:pt>
                <c:pt idx="420">
                  <c:v>435.30351400000001</c:v>
                </c:pt>
                <c:pt idx="421">
                  <c:v>459.25187560000001</c:v>
                </c:pt>
                <c:pt idx="422">
                  <c:v>852.69818859999998</c:v>
                </c:pt>
                <c:pt idx="423">
                  <c:v>451.298429</c:v>
                </c:pt>
                <c:pt idx="424">
                  <c:v>546.46581960000003</c:v>
                </c:pt>
                <c:pt idx="425">
                  <c:v>598.497118</c:v>
                </c:pt>
                <c:pt idx="426">
                  <c:v>760.54993899999999</c:v>
                </c:pt>
                <c:pt idx="427">
                  <c:v>680.57536399999992</c:v>
                </c:pt>
                <c:pt idx="428">
                  <c:v>421.3242482</c:v>
                </c:pt>
                <c:pt idx="429">
                  <c:v>338.24673080000002</c:v>
                </c:pt>
                <c:pt idx="430">
                  <c:v>277.1939696</c:v>
                </c:pt>
                <c:pt idx="431">
                  <c:v>556.48655380000002</c:v>
                </c:pt>
                <c:pt idx="432">
                  <c:v>444.26509600000003</c:v>
                </c:pt>
                <c:pt idx="433">
                  <c:v>502.23419180000002</c:v>
                </c:pt>
                <c:pt idx="434">
                  <c:v>754.51587740000002</c:v>
                </c:pt>
                <c:pt idx="435">
                  <c:v>743.44575239999995</c:v>
                </c:pt>
                <c:pt idx="436">
                  <c:v>822.57847419999996</c:v>
                </c:pt>
                <c:pt idx="437">
                  <c:v>602.49203299999999</c:v>
                </c:pt>
                <c:pt idx="438">
                  <c:v>853.62067119999995</c:v>
                </c:pt>
                <c:pt idx="439">
                  <c:v>700.6015774</c:v>
                </c:pt>
                <c:pt idx="440">
                  <c:v>698.58592820000001</c:v>
                </c:pt>
                <c:pt idx="441">
                  <c:v>483.28825900000004</c:v>
                </c:pt>
                <c:pt idx="442">
                  <c:v>882.59960260000003</c:v>
                </c:pt>
                <c:pt idx="443">
                  <c:v>451.298429</c:v>
                </c:pt>
                <c:pt idx="444">
                  <c:v>453.31407820000004</c:v>
                </c:pt>
                <c:pt idx="445">
                  <c:v>428.2337976</c:v>
                </c:pt>
                <c:pt idx="446">
                  <c:v>484.28350840000002</c:v>
                </c:pt>
                <c:pt idx="447">
                  <c:v>702.61722659999998</c:v>
                </c:pt>
                <c:pt idx="448">
                  <c:v>544.48655380000002</c:v>
                </c:pt>
                <c:pt idx="449">
                  <c:v>389.210013</c:v>
                </c:pt>
                <c:pt idx="450">
                  <c:v>597.38045399999999</c:v>
                </c:pt>
                <c:pt idx="451">
                  <c:v>573.25189279999995</c:v>
                </c:pt>
                <c:pt idx="452">
                  <c:v>742.44311059999995</c:v>
                </c:pt>
                <c:pt idx="453">
                  <c:v>751.55259519999993</c:v>
                </c:pt>
                <c:pt idx="454">
                  <c:v>892.54756999999995</c:v>
                </c:pt>
                <c:pt idx="455">
                  <c:v>763.55259519999993</c:v>
                </c:pt>
                <c:pt idx="456">
                  <c:v>614.49203299999999</c:v>
                </c:pt>
                <c:pt idx="457">
                  <c:v>332.23616660000005</c:v>
                </c:pt>
                <c:pt idx="458">
                  <c:v>896.5871108</c:v>
                </c:pt>
                <c:pt idx="459">
                  <c:v>924.60065120000002</c:v>
                </c:pt>
                <c:pt idx="460">
                  <c:v>509.3515246</c:v>
                </c:pt>
                <c:pt idx="461">
                  <c:v>590.49203299999999</c:v>
                </c:pt>
                <c:pt idx="462">
                  <c:v>318.18413400000003</c:v>
                </c:pt>
                <c:pt idx="463">
                  <c:v>348.23108160000004</c:v>
                </c:pt>
                <c:pt idx="464">
                  <c:v>416.2337976</c:v>
                </c:pt>
                <c:pt idx="465">
                  <c:v>516.24984099999995</c:v>
                </c:pt>
                <c:pt idx="466">
                  <c:v>379.22566220000004</c:v>
                </c:pt>
                <c:pt idx="467">
                  <c:v>589.29136919999996</c:v>
                </c:pt>
                <c:pt idx="468">
                  <c:v>571.31718839999996</c:v>
                </c:pt>
                <c:pt idx="469">
                  <c:v>565.21860240000001</c:v>
                </c:pt>
                <c:pt idx="470">
                  <c:v>711.47368039999992</c:v>
                </c:pt>
                <c:pt idx="471">
                  <c:v>782.54717579999999</c:v>
                </c:pt>
                <c:pt idx="472">
                  <c:v>873.6380206</c:v>
                </c:pt>
                <c:pt idx="473">
                  <c:v>433.2726098</c:v>
                </c:pt>
                <c:pt idx="474">
                  <c:v>425.24639640000004</c:v>
                </c:pt>
                <c:pt idx="475">
                  <c:v>451.298429</c:v>
                </c:pt>
                <c:pt idx="476">
                  <c:v>758.42850999999996</c:v>
                </c:pt>
                <c:pt idx="477">
                  <c:v>572.48146880000002</c:v>
                </c:pt>
                <c:pt idx="478">
                  <c:v>852.56790999999998</c:v>
                </c:pt>
                <c:pt idx="479">
                  <c:v>628.54406559999995</c:v>
                </c:pt>
                <c:pt idx="480">
                  <c:v>419.30859900000002</c:v>
                </c:pt>
                <c:pt idx="481">
                  <c:v>378.24164580000001</c:v>
                </c:pt>
                <c:pt idx="482">
                  <c:v>500.42395700000003</c:v>
                </c:pt>
                <c:pt idx="483">
                  <c:v>485.30390820000002</c:v>
                </c:pt>
                <c:pt idx="484">
                  <c:v>532.41378699999996</c:v>
                </c:pt>
                <c:pt idx="485">
                  <c:v>441.24131140000003</c:v>
                </c:pt>
                <c:pt idx="486">
                  <c:v>627.37978520000001</c:v>
                </c:pt>
                <c:pt idx="487">
                  <c:v>736.46892979999996</c:v>
                </c:pt>
                <c:pt idx="488">
                  <c:v>532.24475600000005</c:v>
                </c:pt>
                <c:pt idx="489">
                  <c:v>684.40124800000001</c:v>
                </c:pt>
                <c:pt idx="490">
                  <c:v>754.51587740000002</c:v>
                </c:pt>
                <c:pt idx="491">
                  <c:v>794.54717579999999</c:v>
                </c:pt>
                <c:pt idx="492">
                  <c:v>459.25187560000001</c:v>
                </c:pt>
                <c:pt idx="493">
                  <c:v>425.24639640000004</c:v>
                </c:pt>
                <c:pt idx="494">
                  <c:v>437.31916320000005</c:v>
                </c:pt>
                <c:pt idx="495">
                  <c:v>439.22566220000004</c:v>
                </c:pt>
                <c:pt idx="496">
                  <c:v>738.52096239999992</c:v>
                </c:pt>
                <c:pt idx="497">
                  <c:v>442.28583020000002</c:v>
                </c:pt>
                <c:pt idx="498">
                  <c:v>922.60275999999999</c:v>
                </c:pt>
                <c:pt idx="499">
                  <c:v>586.36447039999996</c:v>
                </c:pt>
                <c:pt idx="500">
                  <c:v>614.39576879999993</c:v>
                </c:pt>
                <c:pt idx="501">
                  <c:v>376.26238000000001</c:v>
                </c:pt>
                <c:pt idx="502">
                  <c:v>408.23445200000003</c:v>
                </c:pt>
                <c:pt idx="503">
                  <c:v>809.51045799999997</c:v>
                </c:pt>
                <c:pt idx="504">
                  <c:v>501.22118440000003</c:v>
                </c:pt>
                <c:pt idx="505">
                  <c:v>404.12464740000001</c:v>
                </c:pt>
                <c:pt idx="506">
                  <c:v>418.17668000000003</c:v>
                </c:pt>
                <c:pt idx="507">
                  <c:v>558.29678860000001</c:v>
                </c:pt>
                <c:pt idx="508">
                  <c:v>425.24639640000004</c:v>
                </c:pt>
                <c:pt idx="509">
                  <c:v>275.2147038</c:v>
                </c:pt>
                <c:pt idx="510">
                  <c:v>519.24950660000002</c:v>
                </c:pt>
                <c:pt idx="511">
                  <c:v>755.53627719999997</c:v>
                </c:pt>
                <c:pt idx="512">
                  <c:v>1136.236169</c:v>
                </c:pt>
                <c:pt idx="513">
                  <c:v>1068.3455576000001</c:v>
                </c:pt>
                <c:pt idx="514">
                  <c:v>809.51045799999997</c:v>
                </c:pt>
                <c:pt idx="515">
                  <c:v>975.69383219999997</c:v>
                </c:pt>
                <c:pt idx="516">
                  <c:v>897.52650139999992</c:v>
                </c:pt>
                <c:pt idx="517">
                  <c:v>820.56282499999998</c:v>
                </c:pt>
                <c:pt idx="518">
                  <c:v>542.338257</c:v>
                </c:pt>
                <c:pt idx="519">
                  <c:v>540.32260780000001</c:v>
                </c:pt>
                <c:pt idx="520">
                  <c:v>971.55039299999999</c:v>
                </c:pt>
                <c:pt idx="521">
                  <c:v>454.93178460000001</c:v>
                </c:pt>
                <c:pt idx="522">
                  <c:v>371.19944880000003</c:v>
                </c:pt>
                <c:pt idx="523">
                  <c:v>305.05623700000001</c:v>
                </c:pt>
                <c:pt idx="524">
                  <c:v>656.40633300000002</c:v>
                </c:pt>
                <c:pt idx="525">
                  <c:v>446.2079784</c:v>
                </c:pt>
                <c:pt idx="526">
                  <c:v>530.30187360000002</c:v>
                </c:pt>
                <c:pt idx="527">
                  <c:v>500.25492600000001</c:v>
                </c:pt>
                <c:pt idx="528">
                  <c:v>531.24950660000002</c:v>
                </c:pt>
                <c:pt idx="529">
                  <c:v>685.56955040000003</c:v>
                </c:pt>
                <c:pt idx="530">
                  <c:v>672.57027899999991</c:v>
                </c:pt>
                <c:pt idx="531">
                  <c:v>517.27598020000005</c:v>
                </c:pt>
                <c:pt idx="532">
                  <c:v>423.23074720000005</c:v>
                </c:pt>
                <c:pt idx="533">
                  <c:v>437.31916320000005</c:v>
                </c:pt>
                <c:pt idx="534">
                  <c:v>573.46548519999999</c:v>
                </c:pt>
                <c:pt idx="535">
                  <c:v>678.47169299999996</c:v>
                </c:pt>
                <c:pt idx="536">
                  <c:v>622.40909620000002</c:v>
                </c:pt>
                <c:pt idx="537">
                  <c:v>583.37706919999994</c:v>
                </c:pt>
                <c:pt idx="538">
                  <c:v>524.33593519999999</c:v>
                </c:pt>
                <c:pt idx="539">
                  <c:v>534.26614459999996</c:v>
                </c:pt>
                <c:pt idx="540">
                  <c:v>421.3242482</c:v>
                </c:pt>
                <c:pt idx="541">
                  <c:v>600.34373619999997</c:v>
                </c:pt>
                <c:pt idx="542">
                  <c:v>490.19780840000004</c:v>
                </c:pt>
                <c:pt idx="543">
                  <c:v>701.41656279999995</c:v>
                </c:pt>
                <c:pt idx="544">
                  <c:v>755.48700780000001</c:v>
                </c:pt>
                <c:pt idx="545">
                  <c:v>768.53152660000001</c:v>
                </c:pt>
                <c:pt idx="546">
                  <c:v>809.51045799999997</c:v>
                </c:pt>
                <c:pt idx="547">
                  <c:v>852.62542179999991</c:v>
                </c:pt>
                <c:pt idx="548">
                  <c:v>672.57027899999991</c:v>
                </c:pt>
                <c:pt idx="549">
                  <c:v>467.29334400000005</c:v>
                </c:pt>
                <c:pt idx="550">
                  <c:v>795.56757559999994</c:v>
                </c:pt>
                <c:pt idx="551">
                  <c:v>437.31916320000005</c:v>
                </c:pt>
                <c:pt idx="552">
                  <c:v>734.53428980000001</c:v>
                </c:pt>
                <c:pt idx="553">
                  <c:v>586.37972539999998</c:v>
                </c:pt>
                <c:pt idx="554">
                  <c:v>535.40355720000002</c:v>
                </c:pt>
                <c:pt idx="555">
                  <c:v>436.29876340000004</c:v>
                </c:pt>
                <c:pt idx="556">
                  <c:v>496.30463680000003</c:v>
                </c:pt>
                <c:pt idx="557">
                  <c:v>558.50220300000001</c:v>
                </c:pt>
                <c:pt idx="558">
                  <c:v>534.26614459999996</c:v>
                </c:pt>
                <c:pt idx="559">
                  <c:v>376.29876340000004</c:v>
                </c:pt>
                <c:pt idx="560">
                  <c:v>780.53152660000001</c:v>
                </c:pt>
                <c:pt idx="561">
                  <c:v>761.53694599999994</c:v>
                </c:pt>
                <c:pt idx="562">
                  <c:v>765.56824440000003</c:v>
                </c:pt>
                <c:pt idx="563">
                  <c:v>844.56282499999998</c:v>
                </c:pt>
                <c:pt idx="564">
                  <c:v>849.66213959999993</c:v>
                </c:pt>
                <c:pt idx="565">
                  <c:v>451.298429</c:v>
                </c:pt>
                <c:pt idx="566">
                  <c:v>378.24164580000001</c:v>
                </c:pt>
                <c:pt idx="567">
                  <c:v>382.25181580000003</c:v>
                </c:pt>
                <c:pt idx="568">
                  <c:v>682.59101320000002</c:v>
                </c:pt>
                <c:pt idx="569">
                  <c:v>844.64383420000001</c:v>
                </c:pt>
                <c:pt idx="570">
                  <c:v>494.28074520000001</c:v>
                </c:pt>
                <c:pt idx="571">
                  <c:v>784.46191720000002</c:v>
                </c:pt>
                <c:pt idx="572">
                  <c:v>742.53113239999993</c:v>
                </c:pt>
                <c:pt idx="573">
                  <c:v>761.52808199999993</c:v>
                </c:pt>
                <c:pt idx="574">
                  <c:v>360.17694020000005</c:v>
                </c:pt>
                <c:pt idx="575">
                  <c:v>1113.5828740000002</c:v>
                </c:pt>
                <c:pt idx="576">
                  <c:v>417.29294980000003</c:v>
                </c:pt>
                <c:pt idx="577">
                  <c:v>768.53152660000001</c:v>
                </c:pt>
                <c:pt idx="578">
                  <c:v>840.51627159999998</c:v>
                </c:pt>
                <c:pt idx="579">
                  <c:v>727.46859539999991</c:v>
                </c:pt>
                <c:pt idx="580">
                  <c:v>822.57847419999996</c:v>
                </c:pt>
                <c:pt idx="581">
                  <c:v>703.50734779999993</c:v>
                </c:pt>
                <c:pt idx="582">
                  <c:v>1016.7455304</c:v>
                </c:pt>
                <c:pt idx="583">
                  <c:v>779.4998938</c:v>
                </c:pt>
                <c:pt idx="584">
                  <c:v>870.48457899999994</c:v>
                </c:pt>
                <c:pt idx="585">
                  <c:v>700.6015774</c:v>
                </c:pt>
                <c:pt idx="586">
                  <c:v>634.43723719999991</c:v>
                </c:pt>
                <c:pt idx="587">
                  <c:v>570.46581959999992</c:v>
                </c:pt>
                <c:pt idx="588">
                  <c:v>586.36447039999996</c:v>
                </c:pt>
                <c:pt idx="589">
                  <c:v>806.58355919999997</c:v>
                </c:pt>
                <c:pt idx="590">
                  <c:v>443.25696060000001</c:v>
                </c:pt>
                <c:pt idx="591">
                  <c:v>485.29164380000003</c:v>
                </c:pt>
                <c:pt idx="592">
                  <c:v>998.66219939999996</c:v>
                </c:pt>
                <c:pt idx="593">
                  <c:v>849.6380206</c:v>
                </c:pt>
                <c:pt idx="594">
                  <c:v>541.31785720000005</c:v>
                </c:pt>
                <c:pt idx="595">
                  <c:v>403.12939800000004</c:v>
                </c:pt>
                <c:pt idx="596">
                  <c:v>684.43763139999999</c:v>
                </c:pt>
                <c:pt idx="597">
                  <c:v>782.47440899999992</c:v>
                </c:pt>
                <c:pt idx="598">
                  <c:v>389.210013</c:v>
                </c:pt>
                <c:pt idx="599">
                  <c:v>820.5264416</c:v>
                </c:pt>
                <c:pt idx="600">
                  <c:v>441.21781400000003</c:v>
                </c:pt>
                <c:pt idx="601">
                  <c:v>635.29684839999993</c:v>
                </c:pt>
                <c:pt idx="602">
                  <c:v>964.75061540000002</c:v>
                </c:pt>
                <c:pt idx="603">
                  <c:v>518.43452119999995</c:v>
                </c:pt>
                <c:pt idx="604">
                  <c:v>838.38532699999996</c:v>
                </c:pt>
                <c:pt idx="605">
                  <c:v>601.50801660000002</c:v>
                </c:pt>
                <c:pt idx="606">
                  <c:v>678.46345059999999</c:v>
                </c:pt>
                <c:pt idx="607">
                  <c:v>456.22871260000005</c:v>
                </c:pt>
                <c:pt idx="608">
                  <c:v>844.64383420000001</c:v>
                </c:pt>
                <c:pt idx="609">
                  <c:v>924.60065120000002</c:v>
                </c:pt>
                <c:pt idx="610">
                  <c:v>463.37119580000001</c:v>
                </c:pt>
                <c:pt idx="611">
                  <c:v>432.22871260000005</c:v>
                </c:pt>
                <c:pt idx="612">
                  <c:v>461.35554660000003</c:v>
                </c:pt>
                <c:pt idx="613">
                  <c:v>414.25453180000005</c:v>
                </c:pt>
                <c:pt idx="614">
                  <c:v>387.19436380000002</c:v>
                </c:pt>
                <c:pt idx="615">
                  <c:v>552.30972179999992</c:v>
                </c:pt>
                <c:pt idx="616">
                  <c:v>474.23927680000003</c:v>
                </c:pt>
                <c:pt idx="617">
                  <c:v>491.21820820000005</c:v>
                </c:pt>
                <c:pt idx="618">
                  <c:v>739.63566559999992</c:v>
                </c:pt>
                <c:pt idx="619">
                  <c:v>748.46892979999996</c:v>
                </c:pt>
                <c:pt idx="620">
                  <c:v>783.49480879999999</c:v>
                </c:pt>
                <c:pt idx="621">
                  <c:v>544.31752280000001</c:v>
                </c:pt>
                <c:pt idx="622">
                  <c:v>547.28080499999999</c:v>
                </c:pt>
                <c:pt idx="623">
                  <c:v>826.53700579999997</c:v>
                </c:pt>
                <c:pt idx="624">
                  <c:v>820.56282499999998</c:v>
                </c:pt>
                <c:pt idx="625">
                  <c:v>848.59412339999994</c:v>
                </c:pt>
                <c:pt idx="626">
                  <c:v>822.50570740000001</c:v>
                </c:pt>
                <c:pt idx="627">
                  <c:v>437.31916320000005</c:v>
                </c:pt>
                <c:pt idx="628">
                  <c:v>880.6567202</c:v>
                </c:pt>
                <c:pt idx="629">
                  <c:v>558.46581959999992</c:v>
                </c:pt>
                <c:pt idx="630">
                  <c:v>810.52096239999992</c:v>
                </c:pt>
                <c:pt idx="631">
                  <c:v>584.48146880000002</c:v>
                </c:pt>
                <c:pt idx="632">
                  <c:v>500.27842340000001</c:v>
                </c:pt>
                <c:pt idx="633">
                  <c:v>892.70134599999994</c:v>
                </c:pt>
                <c:pt idx="634">
                  <c:v>234.09023880000001</c:v>
                </c:pt>
                <c:pt idx="635">
                  <c:v>534.26614459999996</c:v>
                </c:pt>
                <c:pt idx="636">
                  <c:v>938.62581599999999</c:v>
                </c:pt>
                <c:pt idx="637">
                  <c:v>740.50022819999992</c:v>
                </c:pt>
                <c:pt idx="638">
                  <c:v>885.73191580000002</c:v>
                </c:pt>
                <c:pt idx="639">
                  <c:v>303.20961880000004</c:v>
                </c:pt>
                <c:pt idx="640">
                  <c:v>796.63559179999993</c:v>
                </c:pt>
                <c:pt idx="641">
                  <c:v>809.51045799999997</c:v>
                </c:pt>
                <c:pt idx="642">
                  <c:v>586.36447039999996</c:v>
                </c:pt>
                <c:pt idx="643">
                  <c:v>556.31752280000001</c:v>
                </c:pt>
                <c:pt idx="644">
                  <c:v>453.31407820000004</c:v>
                </c:pt>
                <c:pt idx="645">
                  <c:v>578.37464039999998</c:v>
                </c:pt>
                <c:pt idx="646">
                  <c:v>586.497118</c:v>
                </c:pt>
                <c:pt idx="647">
                  <c:v>461.3515246</c:v>
                </c:pt>
                <c:pt idx="648">
                  <c:v>446.34062600000004</c:v>
                </c:pt>
                <c:pt idx="649">
                  <c:v>611.40836760000002</c:v>
                </c:pt>
                <c:pt idx="650">
                  <c:v>404.257295</c:v>
                </c:pt>
                <c:pt idx="651">
                  <c:v>718.61214159999997</c:v>
                </c:pt>
                <c:pt idx="652">
                  <c:v>668.61174740000001</c:v>
                </c:pt>
                <c:pt idx="653">
                  <c:v>358.2266654</c:v>
                </c:pt>
                <c:pt idx="654">
                  <c:v>414.21814840000002</c:v>
                </c:pt>
                <c:pt idx="655">
                  <c:v>443.25696060000001</c:v>
                </c:pt>
                <c:pt idx="656">
                  <c:v>515.25459160000003</c:v>
                </c:pt>
                <c:pt idx="657">
                  <c:v>768.53152660000001</c:v>
                </c:pt>
                <c:pt idx="658">
                  <c:v>698.45328059999997</c:v>
                </c:pt>
                <c:pt idx="659">
                  <c:v>573.46548519999999</c:v>
                </c:pt>
                <c:pt idx="660">
                  <c:v>791.54451959999994</c:v>
                </c:pt>
                <c:pt idx="661">
                  <c:v>778.51587740000002</c:v>
                </c:pt>
                <c:pt idx="662">
                  <c:v>679.50734779999993</c:v>
                </c:pt>
                <c:pt idx="663">
                  <c:v>514.27057520000005</c:v>
                </c:pt>
                <c:pt idx="664">
                  <c:v>545.2651558</c:v>
                </c:pt>
                <c:pt idx="665">
                  <c:v>766.51587740000002</c:v>
                </c:pt>
                <c:pt idx="666">
                  <c:v>908.68801859999996</c:v>
                </c:pt>
                <c:pt idx="667">
                  <c:v>437.31916320000005</c:v>
                </c:pt>
                <c:pt idx="668">
                  <c:v>425.24639640000004</c:v>
                </c:pt>
                <c:pt idx="669">
                  <c:v>433.3242482</c:v>
                </c:pt>
                <c:pt idx="670">
                  <c:v>686.62231159999999</c:v>
                </c:pt>
                <c:pt idx="671">
                  <c:v>835.64649039999995</c:v>
                </c:pt>
                <c:pt idx="672">
                  <c:v>362.2831142</c:v>
                </c:pt>
                <c:pt idx="673">
                  <c:v>547.41345259999991</c:v>
                </c:pt>
                <c:pt idx="674">
                  <c:v>738.48457899999994</c:v>
                </c:pt>
                <c:pt idx="675">
                  <c:v>792.55399260000002</c:v>
                </c:pt>
                <c:pt idx="676">
                  <c:v>796.56282499999998</c:v>
                </c:pt>
                <c:pt idx="677">
                  <c:v>755.52339119999999</c:v>
                </c:pt>
                <c:pt idx="678">
                  <c:v>1042.7611796000001</c:v>
                </c:pt>
                <c:pt idx="679">
                  <c:v>777.52062799999999</c:v>
                </c:pt>
                <c:pt idx="680">
                  <c:v>614.49203299999999</c:v>
                </c:pt>
                <c:pt idx="681">
                  <c:v>437.31916320000005</c:v>
                </c:pt>
                <c:pt idx="682">
                  <c:v>279.17323540000001</c:v>
                </c:pt>
                <c:pt idx="683">
                  <c:v>544.45017040000005</c:v>
                </c:pt>
                <c:pt idx="684">
                  <c:v>760.54993899999999</c:v>
                </c:pt>
                <c:pt idx="685">
                  <c:v>635.37919519999991</c:v>
                </c:pt>
                <c:pt idx="686">
                  <c:v>526.30695860000003</c:v>
                </c:pt>
                <c:pt idx="687">
                  <c:v>358.191935</c:v>
                </c:pt>
                <c:pt idx="688">
                  <c:v>400.20249920000003</c:v>
                </c:pt>
                <c:pt idx="689">
                  <c:v>459.19199480000003</c:v>
                </c:pt>
                <c:pt idx="690">
                  <c:v>621.24481579999997</c:v>
                </c:pt>
                <c:pt idx="691">
                  <c:v>460.22362760000004</c:v>
                </c:pt>
                <c:pt idx="692">
                  <c:v>488.25492600000001</c:v>
                </c:pt>
                <c:pt idx="693">
                  <c:v>427.20216480000005</c:v>
                </c:pt>
                <c:pt idx="694">
                  <c:v>558.26040519999992</c:v>
                </c:pt>
                <c:pt idx="695">
                  <c:v>763.55259519999993</c:v>
                </c:pt>
                <c:pt idx="696">
                  <c:v>333.22018300000002</c:v>
                </c:pt>
                <c:pt idx="697">
                  <c:v>437.31916320000005</c:v>
                </c:pt>
                <c:pt idx="698">
                  <c:v>497.20764400000002</c:v>
                </c:pt>
                <c:pt idx="699">
                  <c:v>780.56790999999998</c:v>
                </c:pt>
                <c:pt idx="700">
                  <c:v>828.506756</c:v>
                </c:pt>
                <c:pt idx="701">
                  <c:v>762.56558819999998</c:v>
                </c:pt>
                <c:pt idx="702">
                  <c:v>462.37192440000001</c:v>
                </c:pt>
                <c:pt idx="703">
                  <c:v>524.33593519999999</c:v>
                </c:pt>
                <c:pt idx="704">
                  <c:v>478.3668394</c:v>
                </c:pt>
                <c:pt idx="705">
                  <c:v>490.16142500000001</c:v>
                </c:pt>
                <c:pt idx="706">
                  <c:v>404.16103080000005</c:v>
                </c:pt>
                <c:pt idx="707">
                  <c:v>532.41378699999996</c:v>
                </c:pt>
                <c:pt idx="708">
                  <c:v>857.49520299999995</c:v>
                </c:pt>
                <c:pt idx="709">
                  <c:v>459.22837820000001</c:v>
                </c:pt>
                <c:pt idx="710">
                  <c:v>848.59412339999994</c:v>
                </c:pt>
                <c:pt idx="711">
                  <c:v>391.26204560000002</c:v>
                </c:pt>
                <c:pt idx="712">
                  <c:v>737.48932960000002</c:v>
                </c:pt>
                <c:pt idx="713">
                  <c:v>850.74242019999997</c:v>
                </c:pt>
                <c:pt idx="714">
                  <c:v>936.71931699999993</c:v>
                </c:pt>
                <c:pt idx="715">
                  <c:v>988.75061540000002</c:v>
                </c:pt>
                <c:pt idx="716">
                  <c:v>443.25696060000001</c:v>
                </c:pt>
                <c:pt idx="717">
                  <c:v>821.60672219999992</c:v>
                </c:pt>
                <c:pt idx="718">
                  <c:v>514.30695860000003</c:v>
                </c:pt>
                <c:pt idx="719">
                  <c:v>622.40909620000002</c:v>
                </c:pt>
                <c:pt idx="720">
                  <c:v>502.43960620000001</c:v>
                </c:pt>
                <c:pt idx="721">
                  <c:v>386.22323340000003</c:v>
                </c:pt>
                <c:pt idx="722">
                  <c:v>389.210013</c:v>
                </c:pt>
              </c:numCache>
            </c:numRef>
          </c:xVal>
          <c:yVal>
            <c:numRef>
              <c:f>all_notmix_noTM!$AU$2:$AU$724</c:f>
              <c:numCache>
                <c:formatCode>0.00</c:formatCode>
                <c:ptCount val="723"/>
                <c:pt idx="13">
                  <c:v>284.36666666666673</c:v>
                </c:pt>
                <c:pt idx="15">
                  <c:v>209.46666666666667</c:v>
                </c:pt>
                <c:pt idx="55">
                  <c:v>277.3</c:v>
                </c:pt>
                <c:pt idx="66">
                  <c:v>275.3</c:v>
                </c:pt>
                <c:pt idx="67">
                  <c:v>222.06666666666669</c:v>
                </c:pt>
                <c:pt idx="68">
                  <c:v>191.46666666666667</c:v>
                </c:pt>
                <c:pt idx="80">
                  <c:v>236.80000000000004</c:v>
                </c:pt>
                <c:pt idx="81">
                  <c:v>253.1</c:v>
                </c:pt>
                <c:pt idx="82">
                  <c:v>259.33333333333331</c:v>
                </c:pt>
                <c:pt idx="83">
                  <c:v>273.16666666666669</c:v>
                </c:pt>
                <c:pt idx="95">
                  <c:v>214.30000000000004</c:v>
                </c:pt>
                <c:pt idx="103">
                  <c:v>256.76666666666665</c:v>
                </c:pt>
                <c:pt idx="126">
                  <c:v>203.56666666666669</c:v>
                </c:pt>
                <c:pt idx="129" formatCode="General">
                  <c:v>220</c:v>
                </c:pt>
                <c:pt idx="135" formatCode="General">
                  <c:v>256.83</c:v>
                </c:pt>
                <c:pt idx="145">
                  <c:v>269.16666666666669</c:v>
                </c:pt>
                <c:pt idx="146">
                  <c:v>259.7</c:v>
                </c:pt>
                <c:pt idx="149">
                  <c:v>283.02999999999997</c:v>
                </c:pt>
                <c:pt idx="152">
                  <c:v>300.10000000000002</c:v>
                </c:pt>
                <c:pt idx="153">
                  <c:v>321.5</c:v>
                </c:pt>
                <c:pt idx="155">
                  <c:v>283.73333333333335</c:v>
                </c:pt>
                <c:pt idx="156">
                  <c:v>233.23333333333335</c:v>
                </c:pt>
                <c:pt idx="159">
                  <c:v>226.13333333333333</c:v>
                </c:pt>
                <c:pt idx="164">
                  <c:v>251.03</c:v>
                </c:pt>
                <c:pt idx="165">
                  <c:v>271.67</c:v>
                </c:pt>
                <c:pt idx="167">
                  <c:v>211.73</c:v>
                </c:pt>
                <c:pt idx="177">
                  <c:v>259.59999999999997</c:v>
                </c:pt>
                <c:pt idx="181">
                  <c:v>218.76666666666665</c:v>
                </c:pt>
                <c:pt idx="195">
                  <c:v>287.5</c:v>
                </c:pt>
                <c:pt idx="201">
                  <c:v>239.76666666666665</c:v>
                </c:pt>
                <c:pt idx="202">
                  <c:v>272.33333333333331</c:v>
                </c:pt>
                <c:pt idx="206">
                  <c:v>254.23333333333335</c:v>
                </c:pt>
                <c:pt idx="212">
                  <c:v>230.33333333333334</c:v>
                </c:pt>
                <c:pt idx="213">
                  <c:v>253.06666666666669</c:v>
                </c:pt>
                <c:pt idx="217">
                  <c:v>258.89999999999998</c:v>
                </c:pt>
                <c:pt idx="224">
                  <c:v>200.73333333333335</c:v>
                </c:pt>
                <c:pt idx="227">
                  <c:v>285.83333333333331</c:v>
                </c:pt>
                <c:pt idx="230">
                  <c:v>224.53333333333333</c:v>
                </c:pt>
                <c:pt idx="232">
                  <c:v>273.73333333333329</c:v>
                </c:pt>
                <c:pt idx="245">
                  <c:v>287.99999999999994</c:v>
                </c:pt>
                <c:pt idx="250">
                  <c:v>200.76666666666665</c:v>
                </c:pt>
                <c:pt idx="251">
                  <c:v>201.9666666666667</c:v>
                </c:pt>
                <c:pt idx="252">
                  <c:v>226.86666666666667</c:v>
                </c:pt>
                <c:pt idx="258">
                  <c:v>274.40000000000003</c:v>
                </c:pt>
                <c:pt idx="260">
                  <c:v>205.76666666666665</c:v>
                </c:pt>
                <c:pt idx="265">
                  <c:v>260.26666666666665</c:v>
                </c:pt>
                <c:pt idx="287">
                  <c:v>206.33333333333334</c:v>
                </c:pt>
                <c:pt idx="288">
                  <c:v>263.56666666666666</c:v>
                </c:pt>
                <c:pt idx="289">
                  <c:v>246.4</c:v>
                </c:pt>
                <c:pt idx="291">
                  <c:v>271.7</c:v>
                </c:pt>
                <c:pt idx="300">
                  <c:v>266.13333333333338</c:v>
                </c:pt>
                <c:pt idx="318">
                  <c:v>259.79999999999995</c:v>
                </c:pt>
                <c:pt idx="319">
                  <c:v>267.43333333333334</c:v>
                </c:pt>
                <c:pt idx="320">
                  <c:v>222.43333333333331</c:v>
                </c:pt>
                <c:pt idx="321">
                  <c:v>252.63333333333335</c:v>
                </c:pt>
                <c:pt idx="323">
                  <c:v>202.26666666666665</c:v>
                </c:pt>
                <c:pt idx="341">
                  <c:v>337.23333333333335</c:v>
                </c:pt>
                <c:pt idx="352">
                  <c:v>237.36666666666667</c:v>
                </c:pt>
                <c:pt idx="361">
                  <c:v>306.43333333333334</c:v>
                </c:pt>
                <c:pt idx="362">
                  <c:v>202.03333333333333</c:v>
                </c:pt>
                <c:pt idx="366">
                  <c:v>203.13333333333333</c:v>
                </c:pt>
                <c:pt idx="367">
                  <c:v>199.96666666666667</c:v>
                </c:pt>
                <c:pt idx="368">
                  <c:v>229.56666666666669</c:v>
                </c:pt>
                <c:pt idx="373">
                  <c:v>256.93333333333334</c:v>
                </c:pt>
                <c:pt idx="374">
                  <c:v>217.4</c:v>
                </c:pt>
                <c:pt idx="379">
                  <c:v>290.50000000000006</c:v>
                </c:pt>
                <c:pt idx="382">
                  <c:v>253.36666666666667</c:v>
                </c:pt>
                <c:pt idx="383">
                  <c:v>305.73333333333335</c:v>
                </c:pt>
                <c:pt idx="386">
                  <c:v>271</c:v>
                </c:pt>
                <c:pt idx="394">
                  <c:v>258.76666666666665</c:v>
                </c:pt>
                <c:pt idx="402">
                  <c:v>276.33333333333331</c:v>
                </c:pt>
                <c:pt idx="404">
                  <c:v>212.1</c:v>
                </c:pt>
                <c:pt idx="421">
                  <c:v>202.83333333333334</c:v>
                </c:pt>
                <c:pt idx="422">
                  <c:v>310</c:v>
                </c:pt>
                <c:pt idx="424">
                  <c:v>246.73333333333335</c:v>
                </c:pt>
                <c:pt idx="426">
                  <c:v>283.76666666666665</c:v>
                </c:pt>
                <c:pt idx="427">
                  <c:v>272.56666666666666</c:v>
                </c:pt>
                <c:pt idx="431">
                  <c:v>250.83333333333334</c:v>
                </c:pt>
                <c:pt idx="437">
                  <c:v>257.33333333333331</c:v>
                </c:pt>
                <c:pt idx="439">
                  <c:v>279.29999999999995</c:v>
                </c:pt>
                <c:pt idx="440">
                  <c:v>276.83333333333331</c:v>
                </c:pt>
                <c:pt idx="447">
                  <c:v>282.13333333333333</c:v>
                </c:pt>
                <c:pt idx="448">
                  <c:v>247.06666666666669</c:v>
                </c:pt>
                <c:pt idx="451">
                  <c:v>227.86666666666667</c:v>
                </c:pt>
                <c:pt idx="460">
                  <c:v>230.16666666666666</c:v>
                </c:pt>
                <c:pt idx="461">
                  <c:v>256.8</c:v>
                </c:pt>
                <c:pt idx="472">
                  <c:v>327.16666666666669</c:v>
                </c:pt>
                <c:pt idx="477">
                  <c:v>250.93333333333331</c:v>
                </c:pt>
                <c:pt idx="479">
                  <c:v>262.76666666666665</c:v>
                </c:pt>
                <c:pt idx="482">
                  <c:v>237.4</c:v>
                </c:pt>
                <c:pt idx="484">
                  <c:v>240.6</c:v>
                </c:pt>
                <c:pt idx="526">
                  <c:v>236.8</c:v>
                </c:pt>
                <c:pt idx="530">
                  <c:v>272.39999999999998</c:v>
                </c:pt>
                <c:pt idx="535">
                  <c:v>266.7</c:v>
                </c:pt>
                <c:pt idx="538">
                  <c:v>232.3</c:v>
                </c:pt>
                <c:pt idx="547">
                  <c:v>306.2</c:v>
                </c:pt>
                <c:pt idx="548">
                  <c:v>272.76666666666665</c:v>
                </c:pt>
                <c:pt idx="557">
                  <c:v>250.13333333333333</c:v>
                </c:pt>
                <c:pt idx="568">
                  <c:v>274.59999999999997</c:v>
                </c:pt>
                <c:pt idx="569">
                  <c:v>300.23333333333329</c:v>
                </c:pt>
                <c:pt idx="585">
                  <c:v>278.90000000000003</c:v>
                </c:pt>
                <c:pt idx="587">
                  <c:v>249.13333333333333</c:v>
                </c:pt>
                <c:pt idx="590">
                  <c:v>199.76666666666665</c:v>
                </c:pt>
                <c:pt idx="593">
                  <c:v>324.66666666666669</c:v>
                </c:pt>
                <c:pt idx="605">
                  <c:v>256.86666666666662</c:v>
                </c:pt>
                <c:pt idx="608">
                  <c:v>300.13333333333333</c:v>
                </c:pt>
                <c:pt idx="615">
                  <c:v>237.30000000000004</c:v>
                </c:pt>
                <c:pt idx="629">
                  <c:v>247.83333333333334</c:v>
                </c:pt>
                <c:pt idx="638">
                  <c:v>320.03333333333336</c:v>
                </c:pt>
                <c:pt idx="640">
                  <c:v>300.86666666666667</c:v>
                </c:pt>
                <c:pt idx="642">
                  <c:v>253.1</c:v>
                </c:pt>
                <c:pt idx="643">
                  <c:v>242.86666666666667</c:v>
                </c:pt>
                <c:pt idx="644">
                  <c:v>220.43333333333331</c:v>
                </c:pt>
                <c:pt idx="646">
                  <c:v>261.23333333333329</c:v>
                </c:pt>
                <c:pt idx="647">
                  <c:v>227.23333333333335</c:v>
                </c:pt>
                <c:pt idx="648">
                  <c:v>223.36666666666667</c:v>
                </c:pt>
                <c:pt idx="649">
                  <c:v>282.83333333333331</c:v>
                </c:pt>
                <c:pt idx="651">
                  <c:v>289.2</c:v>
                </c:pt>
                <c:pt idx="652">
                  <c:v>281.3</c:v>
                </c:pt>
                <c:pt idx="660">
                  <c:v>289.10000000000002</c:v>
                </c:pt>
                <c:pt idx="670">
                  <c:v>279.06666666666666</c:v>
                </c:pt>
                <c:pt idx="680">
                  <c:v>257.53333333333336</c:v>
                </c:pt>
                <c:pt idx="683">
                  <c:v>244.86666666666667</c:v>
                </c:pt>
                <c:pt idx="684">
                  <c:v>283.8</c:v>
                </c:pt>
                <c:pt idx="702">
                  <c:v>224.63333333333333</c:v>
                </c:pt>
                <c:pt idx="703">
                  <c:v>231.93333333333331</c:v>
                </c:pt>
                <c:pt idx="704">
                  <c:v>226.79999999999998</c:v>
                </c:pt>
                <c:pt idx="707">
                  <c:v>241.19999999999996</c:v>
                </c:pt>
                <c:pt idx="720">
                  <c:v>237.03333333333333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8F-43E6-AC48-7FC9CC993E38}"/>
            </c:ext>
          </c:extLst>
        </c:ser>
        <c:ser>
          <c:idx val="6"/>
          <c:order val="6"/>
          <c:tx>
            <c:v>[M-H+FA]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68"/>
            <c:marker>
              <c:symbol val="square"/>
              <c:size val="5"/>
              <c:spPr>
                <a:noFill/>
                <a:ln w="1587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1E8F-43E6-AC48-7FC9CC993E38}"/>
              </c:ext>
            </c:extLst>
          </c:dPt>
          <c:dPt>
            <c:idx val="135"/>
            <c:marker>
              <c:symbol val="square"/>
              <c:size val="5"/>
              <c:spPr>
                <a:noFill/>
                <a:ln w="1587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E8F-43E6-AC48-7FC9CC993E38}"/>
              </c:ext>
            </c:extLst>
          </c:dPt>
          <c:xVal>
            <c:numRef>
              <c:f>all_notmix_noTM!$AV$2:$AV$724</c:f>
              <c:numCache>
                <c:formatCode>0.0000</c:formatCode>
                <c:ptCount val="723"/>
                <c:pt idx="0">
                  <c:v>717.4711835999999</c:v>
                </c:pt>
                <c:pt idx="1">
                  <c:v>791.50796119999995</c:v>
                </c:pt>
                <c:pt idx="2">
                  <c:v>804.50321059999987</c:v>
                </c:pt>
                <c:pt idx="3">
                  <c:v>741.4711835999999</c:v>
                </c:pt>
                <c:pt idx="4">
                  <c:v>765.4711835999999</c:v>
                </c:pt>
                <c:pt idx="5">
                  <c:v>852.50321059999987</c:v>
                </c:pt>
                <c:pt idx="6">
                  <c:v>745.50248199999987</c:v>
                </c:pt>
                <c:pt idx="7">
                  <c:v>832.53450899999996</c:v>
                </c:pt>
                <c:pt idx="8">
                  <c:v>769.50248199999987</c:v>
                </c:pt>
                <c:pt idx="9">
                  <c:v>793.50248199999987</c:v>
                </c:pt>
                <c:pt idx="10">
                  <c:v>828.50321059999987</c:v>
                </c:pt>
                <c:pt idx="11">
                  <c:v>472.24695000000003</c:v>
                </c:pt>
                <c:pt idx="12">
                  <c:v>358.29626660000002</c:v>
                </c:pt>
                <c:pt idx="13">
                  <c:v>801.5733211999999</c:v>
                </c:pt>
                <c:pt idx="14">
                  <c:v>436.27044740000002</c:v>
                </c:pt>
                <c:pt idx="15">
                  <c:v>450.28609660000001</c:v>
                </c:pt>
                <c:pt idx="16">
                  <c:v>429.33740060000002</c:v>
                </c:pt>
                <c:pt idx="17">
                  <c:v>802.56032819999996</c:v>
                </c:pt>
                <c:pt idx="18">
                  <c:v>815.50796119999995</c:v>
                </c:pt>
                <c:pt idx="19">
                  <c:v>828.50321059999987</c:v>
                </c:pt>
                <c:pt idx="20">
                  <c:v>856.53450899999996</c:v>
                </c:pt>
                <c:pt idx="21">
                  <c:v>880.53450899999996</c:v>
                </c:pt>
                <c:pt idx="22">
                  <c:v>741.4711835999999</c:v>
                </c:pt>
                <c:pt idx="23">
                  <c:v>811.47666279999987</c:v>
                </c:pt>
                <c:pt idx="24">
                  <c:v>789.4711835999999</c:v>
                </c:pt>
                <c:pt idx="25">
                  <c:v>863.50796119999995</c:v>
                </c:pt>
                <c:pt idx="26">
                  <c:v>876.50321059999987</c:v>
                </c:pt>
                <c:pt idx="27">
                  <c:v>924.50321059999987</c:v>
                </c:pt>
                <c:pt idx="28">
                  <c:v>635.43168999999989</c:v>
                </c:pt>
                <c:pt idx="29">
                  <c:v>358.29626660000002</c:v>
                </c:pt>
                <c:pt idx="30">
                  <c:v>429.33740060000002</c:v>
                </c:pt>
                <c:pt idx="31">
                  <c:v>812.54467899999997</c:v>
                </c:pt>
                <c:pt idx="32">
                  <c:v>815.50796119999995</c:v>
                </c:pt>
                <c:pt idx="33">
                  <c:v>837.4711835999999</c:v>
                </c:pt>
                <c:pt idx="34">
                  <c:v>839.50796119999995</c:v>
                </c:pt>
                <c:pt idx="35">
                  <c:v>843.53925959999992</c:v>
                </c:pt>
                <c:pt idx="36">
                  <c:v>867.53925959999992</c:v>
                </c:pt>
                <c:pt idx="37">
                  <c:v>911.50796119999995</c:v>
                </c:pt>
                <c:pt idx="38">
                  <c:v>341.23333540000004</c:v>
                </c:pt>
                <c:pt idx="39">
                  <c:v>408.27553240000003</c:v>
                </c:pt>
                <c:pt idx="40">
                  <c:v>365.23333540000004</c:v>
                </c:pt>
                <c:pt idx="41">
                  <c:v>389.23333540000004</c:v>
                </c:pt>
                <c:pt idx="42">
                  <c:v>695.59835199999998</c:v>
                </c:pt>
                <c:pt idx="43">
                  <c:v>363.21768620000006</c:v>
                </c:pt>
                <c:pt idx="44">
                  <c:v>345.20712200000003</c:v>
                </c:pt>
                <c:pt idx="45">
                  <c:v>463.34287980000005</c:v>
                </c:pt>
                <c:pt idx="46">
                  <c:v>441.26226480000003</c:v>
                </c:pt>
                <c:pt idx="47">
                  <c:v>439.32175140000004</c:v>
                </c:pt>
                <c:pt idx="48">
                  <c:v>582.34123939999995</c:v>
                </c:pt>
                <c:pt idx="49">
                  <c:v>624.3881869999999</c:v>
                </c:pt>
                <c:pt idx="50">
                  <c:v>691.50315079999996</c:v>
                </c:pt>
                <c:pt idx="51">
                  <c:v>736.51338059999989</c:v>
                </c:pt>
                <c:pt idx="52">
                  <c:v>780.50321059999987</c:v>
                </c:pt>
                <c:pt idx="53">
                  <c:v>764.54467899999997</c:v>
                </c:pt>
                <c:pt idx="54">
                  <c:v>629.29435159999991</c:v>
                </c:pt>
                <c:pt idx="55">
                  <c:v>708.61472979999996</c:v>
                </c:pt>
                <c:pt idx="56">
                  <c:v>447.34796480000006</c:v>
                </c:pt>
                <c:pt idx="57">
                  <c:v>801.5733211999999</c:v>
                </c:pt>
                <c:pt idx="58">
                  <c:v>424.24695000000003</c:v>
                </c:pt>
                <c:pt idx="59">
                  <c:v>552.36705859999995</c:v>
                </c:pt>
                <c:pt idx="60">
                  <c:v>449.26734980000003</c:v>
                </c:pt>
                <c:pt idx="61">
                  <c:v>1018.7411059999999</c:v>
                </c:pt>
                <c:pt idx="62">
                  <c:v>457.36869900000005</c:v>
                </c:pt>
                <c:pt idx="63">
                  <c:v>459.31158140000002</c:v>
                </c:pt>
                <c:pt idx="64">
                  <c:v>437.29084720000003</c:v>
                </c:pt>
                <c:pt idx="65">
                  <c:v>428.30174580000005</c:v>
                </c:pt>
                <c:pt idx="66">
                  <c:v>676.62489979999987</c:v>
                </c:pt>
                <c:pt idx="67">
                  <c:v>506.27592660000005</c:v>
                </c:pt>
                <c:pt idx="68">
                  <c:v>435.13821300000001</c:v>
                </c:pt>
                <c:pt idx="69">
                  <c:v>929.78145159999997</c:v>
                </c:pt>
                <c:pt idx="70">
                  <c:v>655.38276759999997</c:v>
                </c:pt>
                <c:pt idx="71">
                  <c:v>539.46611259999997</c:v>
                </c:pt>
                <c:pt idx="72">
                  <c:v>778.56032819999996</c:v>
                </c:pt>
                <c:pt idx="73">
                  <c:v>857.65117299999997</c:v>
                </c:pt>
                <c:pt idx="74">
                  <c:v>732.48208219999992</c:v>
                </c:pt>
                <c:pt idx="75">
                  <c:v>819.53925959999992</c:v>
                </c:pt>
                <c:pt idx="76">
                  <c:v>1050.5437672</c:v>
                </c:pt>
                <c:pt idx="77">
                  <c:v>503.24153060000003</c:v>
                </c:pt>
                <c:pt idx="78">
                  <c:v>524.2993768</c:v>
                </c:pt>
                <c:pt idx="79">
                  <c:v>447.34796480000006</c:v>
                </c:pt>
                <c:pt idx="80">
                  <c:v>526.44767360000003</c:v>
                </c:pt>
                <c:pt idx="81">
                  <c:v>596.52591959999995</c:v>
                </c:pt>
                <c:pt idx="82">
                  <c:v>624.55721799999992</c:v>
                </c:pt>
                <c:pt idx="83">
                  <c:v>680.61981479999997</c:v>
                </c:pt>
                <c:pt idx="84">
                  <c:v>453.28576220000002</c:v>
                </c:pt>
                <c:pt idx="85">
                  <c:v>454.20958240000004</c:v>
                </c:pt>
                <c:pt idx="86">
                  <c:v>554.24291359999995</c:v>
                </c:pt>
                <c:pt idx="87">
                  <c:v>504.25038200000006</c:v>
                </c:pt>
                <c:pt idx="88">
                  <c:v>456.23678000000001</c:v>
                </c:pt>
                <c:pt idx="89">
                  <c:v>947.55492599999991</c:v>
                </c:pt>
                <c:pt idx="90">
                  <c:v>718.46643299999994</c:v>
                </c:pt>
                <c:pt idx="91">
                  <c:v>1160.0060195999999</c:v>
                </c:pt>
                <c:pt idx="92">
                  <c:v>582.34123939999995</c:v>
                </c:pt>
                <c:pt idx="93">
                  <c:v>734.57049819999997</c:v>
                </c:pt>
                <c:pt idx="94">
                  <c:v>669.56744779999997</c:v>
                </c:pt>
                <c:pt idx="95">
                  <c:v>559.12751919999994</c:v>
                </c:pt>
                <c:pt idx="96">
                  <c:v>709.47970059999989</c:v>
                </c:pt>
                <c:pt idx="97">
                  <c:v>1084.6468482</c:v>
                </c:pt>
                <c:pt idx="98">
                  <c:v>886.65422339999986</c:v>
                </c:pt>
                <c:pt idx="99">
                  <c:v>820.68004259999987</c:v>
                </c:pt>
                <c:pt idx="100">
                  <c:v>287.22277120000001</c:v>
                </c:pt>
                <c:pt idx="101">
                  <c:v>746.57874059999995</c:v>
                </c:pt>
                <c:pt idx="102">
                  <c:v>387.31158140000002</c:v>
                </c:pt>
                <c:pt idx="103">
                  <c:v>610.54156879999994</c:v>
                </c:pt>
                <c:pt idx="104">
                  <c:v>374.32756500000005</c:v>
                </c:pt>
                <c:pt idx="105">
                  <c:v>454.29389760000004</c:v>
                </c:pt>
                <c:pt idx="106">
                  <c:v>358.29626660000002</c:v>
                </c:pt>
                <c:pt idx="107">
                  <c:v>390.32248000000004</c:v>
                </c:pt>
                <c:pt idx="108">
                  <c:v>861.50392479999994</c:v>
                </c:pt>
                <c:pt idx="109">
                  <c:v>437.29084720000003</c:v>
                </c:pt>
                <c:pt idx="110">
                  <c:v>750.52902979999988</c:v>
                </c:pt>
                <c:pt idx="111">
                  <c:v>455.24153060000003</c:v>
                </c:pt>
                <c:pt idx="112">
                  <c:v>804.57597739999994</c:v>
                </c:pt>
                <c:pt idx="113">
                  <c:v>764.54467899999997</c:v>
                </c:pt>
                <c:pt idx="114">
                  <c:v>745.55009839999991</c:v>
                </c:pt>
                <c:pt idx="115">
                  <c:v>862.65422339999986</c:v>
                </c:pt>
                <c:pt idx="116">
                  <c:v>911.58660139999995</c:v>
                </c:pt>
                <c:pt idx="117">
                  <c:v>821.55490879999991</c:v>
                </c:pt>
                <c:pt idx="118">
                  <c:v>836.54467899999997</c:v>
                </c:pt>
                <c:pt idx="119">
                  <c:v>582.37762279999993</c:v>
                </c:pt>
                <c:pt idx="120">
                  <c:v>942.71682019999992</c:v>
                </c:pt>
                <c:pt idx="121">
                  <c:v>451.27011300000004</c:v>
                </c:pt>
                <c:pt idx="122">
                  <c:v>852.48208219999992</c:v>
                </c:pt>
                <c:pt idx="123">
                  <c:v>1225.7426230000001</c:v>
                </c:pt>
                <c:pt idx="124">
                  <c:v>794.49071879999997</c:v>
                </c:pt>
                <c:pt idx="125">
                  <c:v>349.14452520000003</c:v>
                </c:pt>
                <c:pt idx="126">
                  <c:v>440.26536240000001</c:v>
                </c:pt>
                <c:pt idx="127">
                  <c:v>498.23335080000004</c:v>
                </c:pt>
                <c:pt idx="128">
                  <c:v>560.2898611999999</c:v>
                </c:pt>
                <c:pt idx="129">
                  <c:v>470.21604580000002</c:v>
                </c:pt>
                <c:pt idx="130">
                  <c:v>456.20039660000003</c:v>
                </c:pt>
                <c:pt idx="131">
                  <c:v>750.52902979999988</c:v>
                </c:pt>
                <c:pt idx="132">
                  <c:v>447.34796480000006</c:v>
                </c:pt>
                <c:pt idx="133">
                  <c:v>933.69133539999996</c:v>
                </c:pt>
                <c:pt idx="134">
                  <c:v>895.60291939999991</c:v>
                </c:pt>
                <c:pt idx="135">
                  <c:v>612.52083459999994</c:v>
                </c:pt>
                <c:pt idx="136">
                  <c:v>1000.6859159999999</c:v>
                </c:pt>
                <c:pt idx="137">
                  <c:v>746.57874059999995</c:v>
                </c:pt>
                <c:pt idx="138">
                  <c:v>356.28061740000004</c:v>
                </c:pt>
                <c:pt idx="139">
                  <c:v>419.28028300000005</c:v>
                </c:pt>
                <c:pt idx="140">
                  <c:v>457.36869900000005</c:v>
                </c:pt>
                <c:pt idx="141">
                  <c:v>496.43710940000005</c:v>
                </c:pt>
                <c:pt idx="142">
                  <c:v>560.2898611999999</c:v>
                </c:pt>
                <c:pt idx="143">
                  <c:v>544.29494620000003</c:v>
                </c:pt>
                <c:pt idx="144">
                  <c:v>388.34321420000003</c:v>
                </c:pt>
                <c:pt idx="145">
                  <c:v>666.50790139999992</c:v>
                </c:pt>
                <c:pt idx="146">
                  <c:v>626.53648379999993</c:v>
                </c:pt>
                <c:pt idx="147">
                  <c:v>479.24153060000003</c:v>
                </c:pt>
                <c:pt idx="148">
                  <c:v>526.44767360000003</c:v>
                </c:pt>
                <c:pt idx="149">
                  <c:v>758.57874059999995</c:v>
                </c:pt>
                <c:pt idx="150">
                  <c:v>467.27791400000001</c:v>
                </c:pt>
                <c:pt idx="151">
                  <c:v>448.24695000000003</c:v>
                </c:pt>
                <c:pt idx="152">
                  <c:v>854.67263579999997</c:v>
                </c:pt>
                <c:pt idx="153">
                  <c:v>1016.7254568</c:v>
                </c:pt>
                <c:pt idx="154">
                  <c:v>756.59947479999994</c:v>
                </c:pt>
                <c:pt idx="155">
                  <c:v>728.64094319999992</c:v>
                </c:pt>
                <c:pt idx="156">
                  <c:v>498.45275860000004</c:v>
                </c:pt>
                <c:pt idx="157">
                  <c:v>356.24423400000006</c:v>
                </c:pt>
                <c:pt idx="158">
                  <c:v>372.27553240000003</c:v>
                </c:pt>
                <c:pt idx="159">
                  <c:v>498.24734420000004</c:v>
                </c:pt>
                <c:pt idx="160">
                  <c:v>447.34796480000006</c:v>
                </c:pt>
                <c:pt idx="161">
                  <c:v>749.53378039999996</c:v>
                </c:pt>
                <c:pt idx="162">
                  <c:v>830.59162659999993</c:v>
                </c:pt>
                <c:pt idx="163">
                  <c:v>361.29593220000004</c:v>
                </c:pt>
                <c:pt idx="164">
                  <c:v>668.38625939999997</c:v>
                </c:pt>
                <c:pt idx="165">
                  <c:v>664.62489979999987</c:v>
                </c:pt>
                <c:pt idx="166">
                  <c:v>638.36745279999991</c:v>
                </c:pt>
                <c:pt idx="167">
                  <c:v>442.22113080000003</c:v>
                </c:pt>
                <c:pt idx="168">
                  <c:v>938.67026679999992</c:v>
                </c:pt>
                <c:pt idx="169">
                  <c:v>779.50796119999995</c:v>
                </c:pt>
                <c:pt idx="170">
                  <c:v>875.58793899999989</c:v>
                </c:pt>
                <c:pt idx="171">
                  <c:v>498.28372760000002</c:v>
                </c:pt>
                <c:pt idx="172">
                  <c:v>806.59162659999993</c:v>
                </c:pt>
                <c:pt idx="173">
                  <c:v>890.68552179999995</c:v>
                </c:pt>
                <c:pt idx="174">
                  <c:v>665.29435159999991</c:v>
                </c:pt>
                <c:pt idx="175">
                  <c:v>451.27011300000004</c:v>
                </c:pt>
                <c:pt idx="176">
                  <c:v>435.27519800000005</c:v>
                </c:pt>
                <c:pt idx="177">
                  <c:v>682.45354699999996</c:v>
                </c:pt>
                <c:pt idx="178">
                  <c:v>427.26187060000001</c:v>
                </c:pt>
                <c:pt idx="179">
                  <c:v>635.44055399999991</c:v>
                </c:pt>
                <c:pt idx="180">
                  <c:v>1082.6843825999999</c:v>
                </c:pt>
                <c:pt idx="181">
                  <c:v>456.36942760000005</c:v>
                </c:pt>
                <c:pt idx="182">
                  <c:v>803.58897039999988</c:v>
                </c:pt>
                <c:pt idx="183">
                  <c:v>819.52637359999994</c:v>
                </c:pt>
                <c:pt idx="184">
                  <c:v>297.20712200000003</c:v>
                </c:pt>
                <c:pt idx="185">
                  <c:v>612.31542019999995</c:v>
                </c:pt>
                <c:pt idx="186">
                  <c:v>599.54820319999988</c:v>
                </c:pt>
                <c:pt idx="187">
                  <c:v>711.4453643999999</c:v>
                </c:pt>
                <c:pt idx="188">
                  <c:v>680.45078379999995</c:v>
                </c:pt>
                <c:pt idx="189">
                  <c:v>735.51813119999997</c:v>
                </c:pt>
                <c:pt idx="190">
                  <c:v>1083.7845618000001</c:v>
                </c:pt>
                <c:pt idx="191">
                  <c:v>888.56072239999992</c:v>
                </c:pt>
                <c:pt idx="192">
                  <c:v>804.57597739999994</c:v>
                </c:pt>
                <c:pt idx="193">
                  <c:v>1002.8107153999999</c:v>
                </c:pt>
                <c:pt idx="194">
                  <c:v>879.63315479999994</c:v>
                </c:pt>
                <c:pt idx="195">
                  <c:v>788.58930479999992</c:v>
                </c:pt>
                <c:pt idx="196">
                  <c:v>494.31231000000002</c:v>
                </c:pt>
                <c:pt idx="197">
                  <c:v>993.67308979999996</c:v>
                </c:pt>
                <c:pt idx="198">
                  <c:v>421.29593220000004</c:v>
                </c:pt>
                <c:pt idx="199">
                  <c:v>952.66478759999995</c:v>
                </c:pt>
                <c:pt idx="200">
                  <c:v>316.24931900000001</c:v>
                </c:pt>
                <c:pt idx="201">
                  <c:v>554.30994099999998</c:v>
                </c:pt>
                <c:pt idx="202">
                  <c:v>694.46643299999994</c:v>
                </c:pt>
                <c:pt idx="203">
                  <c:v>719.53444919999993</c:v>
                </c:pt>
                <c:pt idx="204">
                  <c:v>646.48168799999996</c:v>
                </c:pt>
                <c:pt idx="205">
                  <c:v>750.60179659999994</c:v>
                </c:pt>
                <c:pt idx="206">
                  <c:v>598.50518539999996</c:v>
                </c:pt>
                <c:pt idx="207">
                  <c:v>750.52902979999988</c:v>
                </c:pt>
                <c:pt idx="208">
                  <c:v>747.51813119999997</c:v>
                </c:pt>
                <c:pt idx="209">
                  <c:v>463.24661560000004</c:v>
                </c:pt>
                <c:pt idx="210">
                  <c:v>461.32723060000001</c:v>
                </c:pt>
                <c:pt idx="211">
                  <c:v>421.29593220000004</c:v>
                </c:pt>
                <c:pt idx="212">
                  <c:v>498.41637520000006</c:v>
                </c:pt>
                <c:pt idx="213">
                  <c:v>645.40799679999986</c:v>
                </c:pt>
                <c:pt idx="214">
                  <c:v>511.35174380000001</c:v>
                </c:pt>
                <c:pt idx="215">
                  <c:v>662.60925059999988</c:v>
                </c:pt>
                <c:pt idx="216">
                  <c:v>400.34321420000003</c:v>
                </c:pt>
                <c:pt idx="217">
                  <c:v>638.40383619999989</c:v>
                </c:pt>
                <c:pt idx="218">
                  <c:v>625.50485099999992</c:v>
                </c:pt>
                <c:pt idx="219">
                  <c:v>640.34671859999992</c:v>
                </c:pt>
                <c:pt idx="220">
                  <c:v>802.56032819999996</c:v>
                </c:pt>
                <c:pt idx="221">
                  <c:v>985.54158419999987</c:v>
                </c:pt>
                <c:pt idx="222">
                  <c:v>316.28570240000005</c:v>
                </c:pt>
                <c:pt idx="223">
                  <c:v>445.33231560000002</c:v>
                </c:pt>
                <c:pt idx="224">
                  <c:v>453.28576220000002</c:v>
                </c:pt>
                <c:pt idx="225">
                  <c:v>664.49225219999994</c:v>
                </c:pt>
                <c:pt idx="226">
                  <c:v>612.55721799999992</c:v>
                </c:pt>
                <c:pt idx="227">
                  <c:v>772.59438979999993</c:v>
                </c:pt>
                <c:pt idx="228">
                  <c:v>470.34869340000006</c:v>
                </c:pt>
                <c:pt idx="229">
                  <c:v>953.67164979999995</c:v>
                </c:pt>
                <c:pt idx="230">
                  <c:v>506.33343840000003</c:v>
                </c:pt>
                <c:pt idx="231">
                  <c:v>1034.7066502</c:v>
                </c:pt>
                <c:pt idx="232">
                  <c:v>693.51879999999994</c:v>
                </c:pt>
                <c:pt idx="233">
                  <c:v>526.31502599999999</c:v>
                </c:pt>
                <c:pt idx="234">
                  <c:v>1060.8161946</c:v>
                </c:pt>
                <c:pt idx="235">
                  <c:v>806.59162659999993</c:v>
                </c:pt>
                <c:pt idx="236">
                  <c:v>554.2735576</c:v>
                </c:pt>
                <c:pt idx="237">
                  <c:v>868.54612179999992</c:v>
                </c:pt>
                <c:pt idx="238">
                  <c:v>802.63309499999991</c:v>
                </c:pt>
                <c:pt idx="239">
                  <c:v>654.5677821999999</c:v>
                </c:pt>
                <c:pt idx="240">
                  <c:v>540.33067519999997</c:v>
                </c:pt>
                <c:pt idx="241">
                  <c:v>477.32214560000006</c:v>
                </c:pt>
                <c:pt idx="242">
                  <c:v>342.26496820000006</c:v>
                </c:pt>
                <c:pt idx="243">
                  <c:v>463.34287980000005</c:v>
                </c:pt>
                <c:pt idx="244">
                  <c:v>650.45382159999997</c:v>
                </c:pt>
                <c:pt idx="245">
                  <c:v>788.58930479999992</c:v>
                </c:pt>
                <c:pt idx="246">
                  <c:v>449.25446380000005</c:v>
                </c:pt>
                <c:pt idx="247">
                  <c:v>362.29118160000002</c:v>
                </c:pt>
                <c:pt idx="248">
                  <c:v>506.33343840000003</c:v>
                </c:pt>
                <c:pt idx="249">
                  <c:v>560.2898611999999</c:v>
                </c:pt>
                <c:pt idx="250">
                  <c:v>453.28576220000002</c:v>
                </c:pt>
                <c:pt idx="251">
                  <c:v>453.28576220000002</c:v>
                </c:pt>
                <c:pt idx="252">
                  <c:v>470.28881260000003</c:v>
                </c:pt>
                <c:pt idx="253">
                  <c:v>750.52902979999988</c:v>
                </c:pt>
                <c:pt idx="254">
                  <c:v>889.63997159999997</c:v>
                </c:pt>
                <c:pt idx="255">
                  <c:v>641.53614939999989</c:v>
                </c:pt>
                <c:pt idx="256">
                  <c:v>665.53614939999989</c:v>
                </c:pt>
                <c:pt idx="257">
                  <c:v>459.31158140000002</c:v>
                </c:pt>
                <c:pt idx="258">
                  <c:v>697.67151299999989</c:v>
                </c:pt>
                <c:pt idx="259">
                  <c:v>662.47660299999995</c:v>
                </c:pt>
                <c:pt idx="260">
                  <c:v>404.30174580000005</c:v>
                </c:pt>
                <c:pt idx="261">
                  <c:v>638.47660299999995</c:v>
                </c:pt>
                <c:pt idx="262">
                  <c:v>694.53919979999989</c:v>
                </c:pt>
                <c:pt idx="263">
                  <c:v>776.61744579999993</c:v>
                </c:pt>
                <c:pt idx="264">
                  <c:v>683.59835199999998</c:v>
                </c:pt>
                <c:pt idx="265">
                  <c:v>626.53648379999993</c:v>
                </c:pt>
                <c:pt idx="266">
                  <c:v>847.5930239999999</c:v>
                </c:pt>
                <c:pt idx="267">
                  <c:v>819.53925959999992</c:v>
                </c:pt>
                <c:pt idx="268">
                  <c:v>850.55331559999991</c:v>
                </c:pt>
                <c:pt idx="269">
                  <c:v>540.36705859999995</c:v>
                </c:pt>
                <c:pt idx="270">
                  <c:v>398.27005320000001</c:v>
                </c:pt>
                <c:pt idx="271">
                  <c:v>830.43908039999997</c:v>
                </c:pt>
                <c:pt idx="272">
                  <c:v>437.29084720000003</c:v>
                </c:pt>
                <c:pt idx="273">
                  <c:v>374.32756500000005</c:v>
                </c:pt>
                <c:pt idx="274">
                  <c:v>467.28914700000001</c:v>
                </c:pt>
                <c:pt idx="275">
                  <c:v>586.29977099999996</c:v>
                </c:pt>
                <c:pt idx="276">
                  <c:v>556.25282340000001</c:v>
                </c:pt>
                <c:pt idx="277">
                  <c:v>668.37801699999989</c:v>
                </c:pt>
                <c:pt idx="278">
                  <c:v>722.49773139999991</c:v>
                </c:pt>
                <c:pt idx="279">
                  <c:v>598.50518539999996</c:v>
                </c:pt>
                <c:pt idx="280">
                  <c:v>800.54467899999997</c:v>
                </c:pt>
                <c:pt idx="281">
                  <c:v>830.59162659999993</c:v>
                </c:pt>
                <c:pt idx="282">
                  <c:v>832.51338059999989</c:v>
                </c:pt>
                <c:pt idx="283">
                  <c:v>328.28570240000005</c:v>
                </c:pt>
                <c:pt idx="284">
                  <c:v>477.32214560000006</c:v>
                </c:pt>
                <c:pt idx="285">
                  <c:v>479.33779480000004</c:v>
                </c:pt>
                <c:pt idx="286">
                  <c:v>606.4140061999999</c:v>
                </c:pt>
                <c:pt idx="287">
                  <c:v>414.32248000000004</c:v>
                </c:pt>
                <c:pt idx="288">
                  <c:v>628.55213299999991</c:v>
                </c:pt>
                <c:pt idx="289">
                  <c:v>552.49970619999999</c:v>
                </c:pt>
                <c:pt idx="290">
                  <c:v>412.24695000000003</c:v>
                </c:pt>
                <c:pt idx="291">
                  <c:v>593.40587079999989</c:v>
                </c:pt>
                <c:pt idx="292">
                  <c:v>739.47666279999987</c:v>
                </c:pt>
                <c:pt idx="293">
                  <c:v>705.4711835999999</c:v>
                </c:pt>
                <c:pt idx="294">
                  <c:v>849.71885479999992</c:v>
                </c:pt>
                <c:pt idx="295">
                  <c:v>445.33231560000002</c:v>
                </c:pt>
                <c:pt idx="296">
                  <c:v>617.29435159999991</c:v>
                </c:pt>
                <c:pt idx="297">
                  <c:v>947.63421779999987</c:v>
                </c:pt>
                <c:pt idx="298">
                  <c:v>773.53378039999996</c:v>
                </c:pt>
                <c:pt idx="299">
                  <c:v>759.51813119999997</c:v>
                </c:pt>
                <c:pt idx="300">
                  <c:v>654.5677821999999</c:v>
                </c:pt>
                <c:pt idx="301">
                  <c:v>624.42457039999988</c:v>
                </c:pt>
                <c:pt idx="302">
                  <c:v>922.56032819999996</c:v>
                </c:pt>
                <c:pt idx="303">
                  <c:v>493.31706060000005</c:v>
                </c:pt>
                <c:pt idx="304">
                  <c:v>475.30649640000001</c:v>
                </c:pt>
                <c:pt idx="305">
                  <c:v>807.46081779999997</c:v>
                </c:pt>
                <c:pt idx="306">
                  <c:v>504.26027740000001</c:v>
                </c:pt>
                <c:pt idx="307">
                  <c:v>885.68247139999994</c:v>
                </c:pt>
                <c:pt idx="308">
                  <c:v>332.28061740000004</c:v>
                </c:pt>
                <c:pt idx="309">
                  <c:v>560.2898611999999</c:v>
                </c:pt>
                <c:pt idx="310">
                  <c:v>372.31191580000001</c:v>
                </c:pt>
                <c:pt idx="311">
                  <c:v>487.19497720000004</c:v>
                </c:pt>
                <c:pt idx="312">
                  <c:v>543.25757399999998</c:v>
                </c:pt>
                <c:pt idx="313">
                  <c:v>401.25446380000005</c:v>
                </c:pt>
                <c:pt idx="314">
                  <c:v>693.4711835999999</c:v>
                </c:pt>
                <c:pt idx="315">
                  <c:v>796.55090679999989</c:v>
                </c:pt>
                <c:pt idx="316">
                  <c:v>748.51338059999989</c:v>
                </c:pt>
                <c:pt idx="317">
                  <c:v>643.3100007999999</c:v>
                </c:pt>
                <c:pt idx="318">
                  <c:v>682.45354699999996</c:v>
                </c:pt>
                <c:pt idx="319">
                  <c:v>688.50049459999991</c:v>
                </c:pt>
                <c:pt idx="320">
                  <c:v>483.35517580000004</c:v>
                </c:pt>
                <c:pt idx="321">
                  <c:v>632.43789779999997</c:v>
                </c:pt>
                <c:pt idx="322">
                  <c:v>509.33609460000002</c:v>
                </c:pt>
                <c:pt idx="323">
                  <c:v>402.28609660000001</c:v>
                </c:pt>
                <c:pt idx="324">
                  <c:v>384.27553240000003</c:v>
                </c:pt>
                <c:pt idx="325">
                  <c:v>788.54467899999997</c:v>
                </c:pt>
                <c:pt idx="326">
                  <c:v>527.3466588</c:v>
                </c:pt>
                <c:pt idx="327">
                  <c:v>346.29626660000002</c:v>
                </c:pt>
                <c:pt idx="328">
                  <c:v>560.2898611999999</c:v>
                </c:pt>
                <c:pt idx="329">
                  <c:v>747.5657475999999</c:v>
                </c:pt>
                <c:pt idx="330">
                  <c:v>931.55530299999987</c:v>
                </c:pt>
                <c:pt idx="331">
                  <c:v>816.57597739999994</c:v>
                </c:pt>
                <c:pt idx="332">
                  <c:v>832.60727579999991</c:v>
                </c:pt>
                <c:pt idx="333">
                  <c:v>817.64399359999993</c:v>
                </c:pt>
                <c:pt idx="334">
                  <c:v>334.15073300000006</c:v>
                </c:pt>
                <c:pt idx="335">
                  <c:v>848.63857419999988</c:v>
                </c:pt>
                <c:pt idx="336">
                  <c:v>1082.6843825999999</c:v>
                </c:pt>
                <c:pt idx="337">
                  <c:v>934.64721079999993</c:v>
                </c:pt>
                <c:pt idx="338">
                  <c:v>838.59671159999994</c:v>
                </c:pt>
                <c:pt idx="339">
                  <c:v>694.63546399999996</c:v>
                </c:pt>
                <c:pt idx="340">
                  <c:v>513.39491239999995</c:v>
                </c:pt>
                <c:pt idx="341">
                  <c:v>1002.9069795999999</c:v>
                </c:pt>
                <c:pt idx="342">
                  <c:v>452.27824840000005</c:v>
                </c:pt>
                <c:pt idx="343">
                  <c:v>830.43908039999997</c:v>
                </c:pt>
                <c:pt idx="344">
                  <c:v>356.24423400000006</c:v>
                </c:pt>
                <c:pt idx="345">
                  <c:v>401.25446380000005</c:v>
                </c:pt>
                <c:pt idx="346">
                  <c:v>288.21802060000005</c:v>
                </c:pt>
                <c:pt idx="347">
                  <c:v>933.51028579999991</c:v>
                </c:pt>
                <c:pt idx="348">
                  <c:v>848.56580739999993</c:v>
                </c:pt>
                <c:pt idx="349">
                  <c:v>719.48683279999989</c:v>
                </c:pt>
                <c:pt idx="350">
                  <c:v>806.51885979999997</c:v>
                </c:pt>
                <c:pt idx="351">
                  <c:v>808.53450899999996</c:v>
                </c:pt>
                <c:pt idx="352">
                  <c:v>552.33067519999997</c:v>
                </c:pt>
                <c:pt idx="353">
                  <c:v>790.56032819999996</c:v>
                </c:pt>
                <c:pt idx="354">
                  <c:v>635.52558519999991</c:v>
                </c:pt>
                <c:pt idx="355">
                  <c:v>826.56032819999996</c:v>
                </c:pt>
                <c:pt idx="356">
                  <c:v>568.36197359999994</c:v>
                </c:pt>
                <c:pt idx="357">
                  <c:v>401.29084720000003</c:v>
                </c:pt>
                <c:pt idx="358">
                  <c:v>429.30957040000004</c:v>
                </c:pt>
                <c:pt idx="359">
                  <c:v>583.49428679999994</c:v>
                </c:pt>
                <c:pt idx="360">
                  <c:v>444.33304420000002</c:v>
                </c:pt>
                <c:pt idx="361">
                  <c:v>920.63156159999994</c:v>
                </c:pt>
                <c:pt idx="362">
                  <c:v>388.30683080000006</c:v>
                </c:pt>
                <c:pt idx="363">
                  <c:v>437.29084720000003</c:v>
                </c:pt>
                <c:pt idx="364">
                  <c:v>544.26807840000004</c:v>
                </c:pt>
                <c:pt idx="365">
                  <c:v>397.22316540000003</c:v>
                </c:pt>
                <c:pt idx="366">
                  <c:v>400.17418320000002</c:v>
                </c:pt>
                <c:pt idx="367">
                  <c:v>384.27553240000003</c:v>
                </c:pt>
                <c:pt idx="368">
                  <c:v>512.2993768</c:v>
                </c:pt>
                <c:pt idx="369">
                  <c:v>330.30135160000003</c:v>
                </c:pt>
                <c:pt idx="370">
                  <c:v>328.28570240000005</c:v>
                </c:pt>
                <c:pt idx="371">
                  <c:v>314.27005320000001</c:v>
                </c:pt>
                <c:pt idx="372">
                  <c:v>423.25170060000005</c:v>
                </c:pt>
                <c:pt idx="373">
                  <c:v>610.54156879999994</c:v>
                </c:pt>
                <c:pt idx="374">
                  <c:v>444.36942760000005</c:v>
                </c:pt>
                <c:pt idx="375">
                  <c:v>423.27519800000005</c:v>
                </c:pt>
                <c:pt idx="376">
                  <c:v>583.49428679999994</c:v>
                </c:pt>
                <c:pt idx="377">
                  <c:v>683.48683279999989</c:v>
                </c:pt>
                <c:pt idx="378">
                  <c:v>707.48683279999989</c:v>
                </c:pt>
                <c:pt idx="379">
                  <c:v>790.56032819999996</c:v>
                </c:pt>
                <c:pt idx="380">
                  <c:v>868.54612179999992</c:v>
                </c:pt>
                <c:pt idx="381">
                  <c:v>859.61817439999993</c:v>
                </c:pt>
                <c:pt idx="382">
                  <c:v>584.52591959999995</c:v>
                </c:pt>
                <c:pt idx="383">
                  <c:v>920.63156159999994</c:v>
                </c:pt>
                <c:pt idx="384">
                  <c:v>610.54156879999994</c:v>
                </c:pt>
                <c:pt idx="385">
                  <c:v>856.68828499999995</c:v>
                </c:pt>
                <c:pt idx="386">
                  <c:v>678.60416559999987</c:v>
                </c:pt>
                <c:pt idx="387">
                  <c:v>668.38625939999997</c:v>
                </c:pt>
                <c:pt idx="388">
                  <c:v>487.23136060000002</c:v>
                </c:pt>
                <c:pt idx="389">
                  <c:v>427.21023220000001</c:v>
                </c:pt>
                <c:pt idx="390">
                  <c:v>724.44061379999994</c:v>
                </c:pt>
                <c:pt idx="391">
                  <c:v>397.22316540000003</c:v>
                </c:pt>
                <c:pt idx="392">
                  <c:v>713.52089439999997</c:v>
                </c:pt>
                <c:pt idx="393">
                  <c:v>749.53378039999996</c:v>
                </c:pt>
                <c:pt idx="394">
                  <c:v>639.5205001999999</c:v>
                </c:pt>
                <c:pt idx="395">
                  <c:v>1070.7430336</c:v>
                </c:pt>
                <c:pt idx="396">
                  <c:v>823.57055799999989</c:v>
                </c:pt>
                <c:pt idx="397">
                  <c:v>834.55015819999994</c:v>
                </c:pt>
                <c:pt idx="398">
                  <c:v>801.56507879999992</c:v>
                </c:pt>
                <c:pt idx="399">
                  <c:v>475.30649640000001</c:v>
                </c:pt>
                <c:pt idx="400">
                  <c:v>582.37762279999993</c:v>
                </c:pt>
                <c:pt idx="401">
                  <c:v>469.29356320000005</c:v>
                </c:pt>
                <c:pt idx="402">
                  <c:v>694.63546399999996</c:v>
                </c:pt>
                <c:pt idx="403">
                  <c:v>619.42151999999987</c:v>
                </c:pt>
                <c:pt idx="404">
                  <c:v>442.18474740000005</c:v>
                </c:pt>
                <c:pt idx="405">
                  <c:v>445.31706060000005</c:v>
                </c:pt>
                <c:pt idx="406">
                  <c:v>365.23333540000004</c:v>
                </c:pt>
                <c:pt idx="407">
                  <c:v>795.53925959999992</c:v>
                </c:pt>
                <c:pt idx="408">
                  <c:v>570.30485599999997</c:v>
                </c:pt>
                <c:pt idx="409">
                  <c:v>680.48716719999993</c:v>
                </c:pt>
                <c:pt idx="410">
                  <c:v>479.33449640000003</c:v>
                </c:pt>
                <c:pt idx="411">
                  <c:v>329.21941800000002</c:v>
                </c:pt>
                <c:pt idx="412">
                  <c:v>370.29626660000002</c:v>
                </c:pt>
                <c:pt idx="413">
                  <c:v>437.29084720000003</c:v>
                </c:pt>
                <c:pt idx="414">
                  <c:v>494.31231000000002</c:v>
                </c:pt>
                <c:pt idx="415">
                  <c:v>1003.6058022</c:v>
                </c:pt>
                <c:pt idx="416">
                  <c:v>718.46643299999994</c:v>
                </c:pt>
                <c:pt idx="417">
                  <c:v>428.26670000000001</c:v>
                </c:pt>
                <c:pt idx="418">
                  <c:v>830.59162659999993</c:v>
                </c:pt>
                <c:pt idx="419">
                  <c:v>1114.6659701999999</c:v>
                </c:pt>
                <c:pt idx="420">
                  <c:v>445.33231560000002</c:v>
                </c:pt>
                <c:pt idx="421">
                  <c:v>469.28067720000001</c:v>
                </c:pt>
                <c:pt idx="422">
                  <c:v>862.72699019999993</c:v>
                </c:pt>
                <c:pt idx="423">
                  <c:v>461.32723060000001</c:v>
                </c:pt>
                <c:pt idx="424">
                  <c:v>556.49462119999998</c:v>
                </c:pt>
                <c:pt idx="425">
                  <c:v>608.52591959999995</c:v>
                </c:pt>
                <c:pt idx="426">
                  <c:v>770.57874059999995</c:v>
                </c:pt>
                <c:pt idx="427">
                  <c:v>690.60416559999987</c:v>
                </c:pt>
                <c:pt idx="428">
                  <c:v>431.35304980000001</c:v>
                </c:pt>
                <c:pt idx="429">
                  <c:v>348.27553240000003</c:v>
                </c:pt>
                <c:pt idx="430">
                  <c:v>287.22277120000001</c:v>
                </c:pt>
                <c:pt idx="431">
                  <c:v>566.51535539999998</c:v>
                </c:pt>
                <c:pt idx="432">
                  <c:v>454.29389760000004</c:v>
                </c:pt>
                <c:pt idx="433">
                  <c:v>512.26299340000003</c:v>
                </c:pt>
                <c:pt idx="434">
                  <c:v>764.54467899999997</c:v>
                </c:pt>
                <c:pt idx="435">
                  <c:v>753.4745539999999</c:v>
                </c:pt>
                <c:pt idx="436">
                  <c:v>832.60727579999991</c:v>
                </c:pt>
                <c:pt idx="437">
                  <c:v>612.52083459999994</c:v>
                </c:pt>
                <c:pt idx="438">
                  <c:v>863.6494727999999</c:v>
                </c:pt>
                <c:pt idx="439">
                  <c:v>710.63037899999995</c:v>
                </c:pt>
                <c:pt idx="440">
                  <c:v>708.61472979999996</c:v>
                </c:pt>
                <c:pt idx="441">
                  <c:v>493.31706060000005</c:v>
                </c:pt>
                <c:pt idx="442">
                  <c:v>892.62840419999998</c:v>
                </c:pt>
                <c:pt idx="443">
                  <c:v>461.32723060000001</c:v>
                </c:pt>
                <c:pt idx="444">
                  <c:v>463.34287980000005</c:v>
                </c:pt>
                <c:pt idx="445">
                  <c:v>438.26259920000001</c:v>
                </c:pt>
                <c:pt idx="446">
                  <c:v>494.31231000000002</c:v>
                </c:pt>
                <c:pt idx="447">
                  <c:v>712.64602819999993</c:v>
                </c:pt>
                <c:pt idx="448">
                  <c:v>554.51535539999998</c:v>
                </c:pt>
                <c:pt idx="449">
                  <c:v>399.23881460000001</c:v>
                </c:pt>
                <c:pt idx="450">
                  <c:v>607.40925559999994</c:v>
                </c:pt>
                <c:pt idx="451">
                  <c:v>583.2806943999999</c:v>
                </c:pt>
                <c:pt idx="452">
                  <c:v>752.47191219999991</c:v>
                </c:pt>
                <c:pt idx="453">
                  <c:v>761.58139679999988</c:v>
                </c:pt>
                <c:pt idx="454">
                  <c:v>902.5763715999999</c:v>
                </c:pt>
                <c:pt idx="455">
                  <c:v>773.58139679999988</c:v>
                </c:pt>
                <c:pt idx="456">
                  <c:v>624.52083459999994</c:v>
                </c:pt>
                <c:pt idx="457">
                  <c:v>342.26496820000006</c:v>
                </c:pt>
                <c:pt idx="458">
                  <c:v>906.61591239999996</c:v>
                </c:pt>
                <c:pt idx="459">
                  <c:v>934.62945279999997</c:v>
                </c:pt>
                <c:pt idx="460">
                  <c:v>519.38032620000001</c:v>
                </c:pt>
                <c:pt idx="461">
                  <c:v>600.52083459999994</c:v>
                </c:pt>
                <c:pt idx="462">
                  <c:v>328.21293560000004</c:v>
                </c:pt>
                <c:pt idx="463">
                  <c:v>358.25988320000005</c:v>
                </c:pt>
                <c:pt idx="464">
                  <c:v>426.26259920000001</c:v>
                </c:pt>
                <c:pt idx="465">
                  <c:v>526.27864260000001</c:v>
                </c:pt>
                <c:pt idx="466">
                  <c:v>389.25446380000005</c:v>
                </c:pt>
                <c:pt idx="467">
                  <c:v>599.32017079999991</c:v>
                </c:pt>
                <c:pt idx="468">
                  <c:v>581.34598999999992</c:v>
                </c:pt>
                <c:pt idx="469">
                  <c:v>575.24740399999996</c:v>
                </c:pt>
                <c:pt idx="470">
                  <c:v>721.50248199999987</c:v>
                </c:pt>
                <c:pt idx="471">
                  <c:v>792.57597739999994</c:v>
                </c:pt>
                <c:pt idx="472">
                  <c:v>883.66682219999996</c:v>
                </c:pt>
                <c:pt idx="473">
                  <c:v>443.30141140000001</c:v>
                </c:pt>
                <c:pt idx="474">
                  <c:v>435.27519800000005</c:v>
                </c:pt>
                <c:pt idx="475">
                  <c:v>461.32723060000001</c:v>
                </c:pt>
                <c:pt idx="476">
                  <c:v>768.45731159999991</c:v>
                </c:pt>
                <c:pt idx="477">
                  <c:v>582.51027039999997</c:v>
                </c:pt>
                <c:pt idx="478">
                  <c:v>862.59671159999994</c:v>
                </c:pt>
                <c:pt idx="479">
                  <c:v>638.57286719999991</c:v>
                </c:pt>
                <c:pt idx="480">
                  <c:v>429.33740060000002</c:v>
                </c:pt>
                <c:pt idx="481">
                  <c:v>388.27044740000002</c:v>
                </c:pt>
                <c:pt idx="482">
                  <c:v>510.45275860000004</c:v>
                </c:pt>
                <c:pt idx="483">
                  <c:v>495.33270980000003</c:v>
                </c:pt>
                <c:pt idx="484">
                  <c:v>542.44258860000002</c:v>
                </c:pt>
                <c:pt idx="485">
                  <c:v>451.27011300000004</c:v>
                </c:pt>
                <c:pt idx="486">
                  <c:v>637.40858679999997</c:v>
                </c:pt>
                <c:pt idx="487">
                  <c:v>746.49773139999991</c:v>
                </c:pt>
                <c:pt idx="488">
                  <c:v>542.2735576</c:v>
                </c:pt>
                <c:pt idx="489">
                  <c:v>694.43004959999996</c:v>
                </c:pt>
                <c:pt idx="490">
                  <c:v>764.54467899999997</c:v>
                </c:pt>
                <c:pt idx="491">
                  <c:v>804.57597739999994</c:v>
                </c:pt>
                <c:pt idx="492">
                  <c:v>469.28067720000001</c:v>
                </c:pt>
                <c:pt idx="493">
                  <c:v>435.27519800000005</c:v>
                </c:pt>
                <c:pt idx="494">
                  <c:v>447.34796480000006</c:v>
                </c:pt>
                <c:pt idx="495">
                  <c:v>449.25446380000005</c:v>
                </c:pt>
                <c:pt idx="496">
                  <c:v>748.54976399999987</c:v>
                </c:pt>
                <c:pt idx="497">
                  <c:v>452.31463180000003</c:v>
                </c:pt>
                <c:pt idx="498">
                  <c:v>932.63156159999994</c:v>
                </c:pt>
                <c:pt idx="499">
                  <c:v>596.39327199999991</c:v>
                </c:pt>
                <c:pt idx="500">
                  <c:v>624.42457039999988</c:v>
                </c:pt>
                <c:pt idx="501">
                  <c:v>386.29118160000002</c:v>
                </c:pt>
                <c:pt idx="502">
                  <c:v>418.26325360000004</c:v>
                </c:pt>
                <c:pt idx="503">
                  <c:v>819.53925959999992</c:v>
                </c:pt>
                <c:pt idx="504">
                  <c:v>511.24998600000004</c:v>
                </c:pt>
                <c:pt idx="505">
                  <c:v>414.15344900000002</c:v>
                </c:pt>
                <c:pt idx="506">
                  <c:v>428.20548160000004</c:v>
                </c:pt>
                <c:pt idx="507">
                  <c:v>568.32559019999997</c:v>
                </c:pt>
                <c:pt idx="508">
                  <c:v>435.27519800000005</c:v>
                </c:pt>
                <c:pt idx="509">
                  <c:v>285.2435054</c:v>
                </c:pt>
                <c:pt idx="510">
                  <c:v>529.27830819999997</c:v>
                </c:pt>
                <c:pt idx="511">
                  <c:v>765.56507879999992</c:v>
                </c:pt>
                <c:pt idx="512">
                  <c:v>1146.2649706</c:v>
                </c:pt>
                <c:pt idx="513">
                  <c:v>1078.3743592000001</c:v>
                </c:pt>
                <c:pt idx="514">
                  <c:v>819.53925959999992</c:v>
                </c:pt>
                <c:pt idx="515">
                  <c:v>985.72263379999993</c:v>
                </c:pt>
                <c:pt idx="516">
                  <c:v>907.55530299999987</c:v>
                </c:pt>
                <c:pt idx="517">
                  <c:v>830.59162659999993</c:v>
                </c:pt>
                <c:pt idx="518">
                  <c:v>552.36705859999995</c:v>
                </c:pt>
                <c:pt idx="519">
                  <c:v>550.35140939999997</c:v>
                </c:pt>
                <c:pt idx="520">
                  <c:v>981.57919459999994</c:v>
                </c:pt>
                <c:pt idx="521">
                  <c:v>464.96058620000002</c:v>
                </c:pt>
                <c:pt idx="522">
                  <c:v>381.22825040000004</c:v>
                </c:pt>
                <c:pt idx="523">
                  <c:v>315.08503860000002</c:v>
                </c:pt>
                <c:pt idx="524">
                  <c:v>666.43513459999997</c:v>
                </c:pt>
                <c:pt idx="525">
                  <c:v>456.23678000000001</c:v>
                </c:pt>
                <c:pt idx="526">
                  <c:v>540.33067519999997</c:v>
                </c:pt>
                <c:pt idx="527">
                  <c:v>510.28372760000002</c:v>
                </c:pt>
                <c:pt idx="528">
                  <c:v>541.27830819999997</c:v>
                </c:pt>
                <c:pt idx="529">
                  <c:v>695.59835199999998</c:v>
                </c:pt>
                <c:pt idx="530">
                  <c:v>682.59908059999987</c:v>
                </c:pt>
                <c:pt idx="531">
                  <c:v>527.3047818</c:v>
                </c:pt>
                <c:pt idx="532">
                  <c:v>433.25954880000006</c:v>
                </c:pt>
                <c:pt idx="533">
                  <c:v>447.34796480000006</c:v>
                </c:pt>
                <c:pt idx="534">
                  <c:v>583.49428679999994</c:v>
                </c:pt>
                <c:pt idx="535">
                  <c:v>688.50049459999991</c:v>
                </c:pt>
                <c:pt idx="536">
                  <c:v>632.43789779999997</c:v>
                </c:pt>
                <c:pt idx="537">
                  <c:v>593.40587079999989</c:v>
                </c:pt>
                <c:pt idx="538">
                  <c:v>534.36473680000006</c:v>
                </c:pt>
                <c:pt idx="539">
                  <c:v>544.29494620000003</c:v>
                </c:pt>
                <c:pt idx="540">
                  <c:v>431.35304980000001</c:v>
                </c:pt>
                <c:pt idx="541">
                  <c:v>610.37253779999992</c:v>
                </c:pt>
                <c:pt idx="542">
                  <c:v>500.22661000000005</c:v>
                </c:pt>
                <c:pt idx="543">
                  <c:v>711.4453643999999</c:v>
                </c:pt>
                <c:pt idx="544">
                  <c:v>765.51580939999997</c:v>
                </c:pt>
                <c:pt idx="545">
                  <c:v>778.56032819999996</c:v>
                </c:pt>
                <c:pt idx="546">
                  <c:v>819.53925959999992</c:v>
                </c:pt>
                <c:pt idx="547">
                  <c:v>862.65422339999986</c:v>
                </c:pt>
                <c:pt idx="548">
                  <c:v>682.59908059999987</c:v>
                </c:pt>
                <c:pt idx="549">
                  <c:v>477.32214560000006</c:v>
                </c:pt>
                <c:pt idx="550">
                  <c:v>805.59637719999989</c:v>
                </c:pt>
                <c:pt idx="551">
                  <c:v>447.34796480000006</c:v>
                </c:pt>
                <c:pt idx="552">
                  <c:v>744.56309139999996</c:v>
                </c:pt>
                <c:pt idx="553">
                  <c:v>596.40852699999994</c:v>
                </c:pt>
                <c:pt idx="554">
                  <c:v>545.43235879999997</c:v>
                </c:pt>
                <c:pt idx="555">
                  <c:v>446.32756500000005</c:v>
                </c:pt>
                <c:pt idx="556">
                  <c:v>506.33343840000003</c:v>
                </c:pt>
                <c:pt idx="557">
                  <c:v>568.53100459999996</c:v>
                </c:pt>
                <c:pt idx="558">
                  <c:v>544.29494620000003</c:v>
                </c:pt>
                <c:pt idx="559">
                  <c:v>386.32756500000005</c:v>
                </c:pt>
                <c:pt idx="560">
                  <c:v>790.56032819999996</c:v>
                </c:pt>
                <c:pt idx="561">
                  <c:v>771.5657475999999</c:v>
                </c:pt>
                <c:pt idx="562">
                  <c:v>775.59704599999998</c:v>
                </c:pt>
                <c:pt idx="563">
                  <c:v>854.59162659999993</c:v>
                </c:pt>
                <c:pt idx="564">
                  <c:v>859.69094119999988</c:v>
                </c:pt>
                <c:pt idx="565">
                  <c:v>461.32723060000001</c:v>
                </c:pt>
                <c:pt idx="566">
                  <c:v>388.27044740000002</c:v>
                </c:pt>
                <c:pt idx="567">
                  <c:v>392.28061740000004</c:v>
                </c:pt>
                <c:pt idx="568">
                  <c:v>692.61981479999997</c:v>
                </c:pt>
                <c:pt idx="569">
                  <c:v>854.67263579999997</c:v>
                </c:pt>
                <c:pt idx="570">
                  <c:v>504.30954680000002</c:v>
                </c:pt>
                <c:pt idx="571">
                  <c:v>794.49071879999997</c:v>
                </c:pt>
                <c:pt idx="572">
                  <c:v>752.55993399999988</c:v>
                </c:pt>
                <c:pt idx="573">
                  <c:v>771.55688359999988</c:v>
                </c:pt>
                <c:pt idx="574">
                  <c:v>370.20574180000006</c:v>
                </c:pt>
                <c:pt idx="575">
                  <c:v>1123.6116756000001</c:v>
                </c:pt>
                <c:pt idx="576">
                  <c:v>427.32175140000004</c:v>
                </c:pt>
                <c:pt idx="577">
                  <c:v>778.56032819999996</c:v>
                </c:pt>
                <c:pt idx="578">
                  <c:v>850.54507319999993</c:v>
                </c:pt>
                <c:pt idx="579">
                  <c:v>737.49739699999986</c:v>
                </c:pt>
                <c:pt idx="580">
                  <c:v>832.60727579999991</c:v>
                </c:pt>
                <c:pt idx="581">
                  <c:v>713.53614939999989</c:v>
                </c:pt>
                <c:pt idx="582">
                  <c:v>1026.774332</c:v>
                </c:pt>
                <c:pt idx="583">
                  <c:v>789.52869539999995</c:v>
                </c:pt>
                <c:pt idx="584">
                  <c:v>880.51338059999989</c:v>
                </c:pt>
                <c:pt idx="585">
                  <c:v>710.63037899999995</c:v>
                </c:pt>
                <c:pt idx="586">
                  <c:v>644.46603879999986</c:v>
                </c:pt>
                <c:pt idx="587">
                  <c:v>580.49462119999987</c:v>
                </c:pt>
                <c:pt idx="588">
                  <c:v>596.39327199999991</c:v>
                </c:pt>
                <c:pt idx="589">
                  <c:v>816.61236079999992</c:v>
                </c:pt>
                <c:pt idx="590">
                  <c:v>453.28576220000002</c:v>
                </c:pt>
                <c:pt idx="591">
                  <c:v>495.32044540000004</c:v>
                </c:pt>
                <c:pt idx="592">
                  <c:v>1008.6910009999999</c:v>
                </c:pt>
                <c:pt idx="593">
                  <c:v>859.66682219999996</c:v>
                </c:pt>
                <c:pt idx="594">
                  <c:v>551.3466588</c:v>
                </c:pt>
                <c:pt idx="595">
                  <c:v>413.15819960000005</c:v>
                </c:pt>
                <c:pt idx="596">
                  <c:v>694.46643299999994</c:v>
                </c:pt>
                <c:pt idx="597">
                  <c:v>792.50321059999987</c:v>
                </c:pt>
                <c:pt idx="598">
                  <c:v>399.23881460000001</c:v>
                </c:pt>
                <c:pt idx="599">
                  <c:v>830.55524319999995</c:v>
                </c:pt>
                <c:pt idx="600">
                  <c:v>451.24661560000004</c:v>
                </c:pt>
                <c:pt idx="601">
                  <c:v>645.32564999999988</c:v>
                </c:pt>
                <c:pt idx="602">
                  <c:v>974.77941699999997</c:v>
                </c:pt>
                <c:pt idx="603">
                  <c:v>528.46332280000001</c:v>
                </c:pt>
                <c:pt idx="604">
                  <c:v>848.41412859999991</c:v>
                </c:pt>
                <c:pt idx="605">
                  <c:v>611.53681819999997</c:v>
                </c:pt>
                <c:pt idx="606">
                  <c:v>688.49225219999994</c:v>
                </c:pt>
                <c:pt idx="607">
                  <c:v>466.25751420000006</c:v>
                </c:pt>
                <c:pt idx="608">
                  <c:v>854.67263579999997</c:v>
                </c:pt>
                <c:pt idx="609">
                  <c:v>934.62945279999997</c:v>
                </c:pt>
                <c:pt idx="610">
                  <c:v>473.39999740000002</c:v>
                </c:pt>
                <c:pt idx="611">
                  <c:v>442.25751420000006</c:v>
                </c:pt>
                <c:pt idx="612">
                  <c:v>471.38434820000003</c:v>
                </c:pt>
                <c:pt idx="613">
                  <c:v>424.28333340000006</c:v>
                </c:pt>
                <c:pt idx="614">
                  <c:v>397.22316540000003</c:v>
                </c:pt>
                <c:pt idx="615">
                  <c:v>562.33852339999987</c:v>
                </c:pt>
                <c:pt idx="616">
                  <c:v>484.26807840000004</c:v>
                </c:pt>
                <c:pt idx="617">
                  <c:v>501.24700980000006</c:v>
                </c:pt>
                <c:pt idx="618">
                  <c:v>749.66446719999988</c:v>
                </c:pt>
                <c:pt idx="619">
                  <c:v>758.49773139999991</c:v>
                </c:pt>
                <c:pt idx="620">
                  <c:v>793.52361039999994</c:v>
                </c:pt>
                <c:pt idx="621">
                  <c:v>554.34632439999996</c:v>
                </c:pt>
                <c:pt idx="622">
                  <c:v>557.30960660000005</c:v>
                </c:pt>
                <c:pt idx="623">
                  <c:v>836.56580739999993</c:v>
                </c:pt>
                <c:pt idx="624">
                  <c:v>830.59162659999993</c:v>
                </c:pt>
                <c:pt idx="625">
                  <c:v>858.6229249999999</c:v>
                </c:pt>
                <c:pt idx="626">
                  <c:v>832.53450899999996</c:v>
                </c:pt>
                <c:pt idx="627">
                  <c:v>447.34796480000006</c:v>
                </c:pt>
                <c:pt idx="628">
                  <c:v>890.68552179999995</c:v>
                </c:pt>
                <c:pt idx="629">
                  <c:v>568.49462119999987</c:v>
                </c:pt>
                <c:pt idx="630">
                  <c:v>820.54976399999987</c:v>
                </c:pt>
                <c:pt idx="631">
                  <c:v>594.51027039999997</c:v>
                </c:pt>
                <c:pt idx="632">
                  <c:v>510.30722500000002</c:v>
                </c:pt>
                <c:pt idx="633">
                  <c:v>902.7301475999999</c:v>
                </c:pt>
                <c:pt idx="634">
                  <c:v>244.11904040000002</c:v>
                </c:pt>
                <c:pt idx="635">
                  <c:v>544.29494620000003</c:v>
                </c:pt>
                <c:pt idx="636">
                  <c:v>948.65461759999994</c:v>
                </c:pt>
                <c:pt idx="637">
                  <c:v>750.52902979999988</c:v>
                </c:pt>
                <c:pt idx="638">
                  <c:v>895.76071739999998</c:v>
                </c:pt>
                <c:pt idx="639">
                  <c:v>313.23842040000005</c:v>
                </c:pt>
                <c:pt idx="640">
                  <c:v>806.66439339999988</c:v>
                </c:pt>
                <c:pt idx="641">
                  <c:v>819.53925959999992</c:v>
                </c:pt>
                <c:pt idx="642">
                  <c:v>596.39327199999991</c:v>
                </c:pt>
                <c:pt idx="643">
                  <c:v>566.34632439999996</c:v>
                </c:pt>
                <c:pt idx="644">
                  <c:v>463.34287980000005</c:v>
                </c:pt>
                <c:pt idx="645">
                  <c:v>588.40344199999993</c:v>
                </c:pt>
                <c:pt idx="646">
                  <c:v>596.52591959999995</c:v>
                </c:pt>
                <c:pt idx="647">
                  <c:v>471.38032620000001</c:v>
                </c:pt>
                <c:pt idx="648">
                  <c:v>456.36942760000005</c:v>
                </c:pt>
                <c:pt idx="649">
                  <c:v>621.43716919999997</c:v>
                </c:pt>
                <c:pt idx="650">
                  <c:v>414.28609660000001</c:v>
                </c:pt>
                <c:pt idx="651">
                  <c:v>728.64094319999992</c:v>
                </c:pt>
                <c:pt idx="652">
                  <c:v>678.64054899999996</c:v>
                </c:pt>
                <c:pt idx="653">
                  <c:v>368.25546700000001</c:v>
                </c:pt>
                <c:pt idx="654">
                  <c:v>424.24695000000003</c:v>
                </c:pt>
                <c:pt idx="655">
                  <c:v>453.28576220000002</c:v>
                </c:pt>
                <c:pt idx="656">
                  <c:v>525.28339319999998</c:v>
                </c:pt>
                <c:pt idx="657">
                  <c:v>778.56032819999996</c:v>
                </c:pt>
                <c:pt idx="658">
                  <c:v>708.48208219999992</c:v>
                </c:pt>
                <c:pt idx="659">
                  <c:v>583.49428679999994</c:v>
                </c:pt>
                <c:pt idx="660">
                  <c:v>801.5733211999999</c:v>
                </c:pt>
                <c:pt idx="661">
                  <c:v>788.54467899999997</c:v>
                </c:pt>
                <c:pt idx="662">
                  <c:v>689.53614939999989</c:v>
                </c:pt>
                <c:pt idx="663">
                  <c:v>524.2993768</c:v>
                </c:pt>
                <c:pt idx="664">
                  <c:v>555.29395739999995</c:v>
                </c:pt>
                <c:pt idx="665">
                  <c:v>776.54467899999997</c:v>
                </c:pt>
                <c:pt idx="666">
                  <c:v>918.71682019999992</c:v>
                </c:pt>
                <c:pt idx="667">
                  <c:v>447.34796480000006</c:v>
                </c:pt>
                <c:pt idx="668">
                  <c:v>435.27519800000005</c:v>
                </c:pt>
                <c:pt idx="669">
                  <c:v>443.35304980000001</c:v>
                </c:pt>
                <c:pt idx="670">
                  <c:v>696.65111319999994</c:v>
                </c:pt>
                <c:pt idx="671">
                  <c:v>845.6752919999999</c:v>
                </c:pt>
                <c:pt idx="672">
                  <c:v>372.31191580000001</c:v>
                </c:pt>
                <c:pt idx="673">
                  <c:v>557.44225419999998</c:v>
                </c:pt>
                <c:pt idx="674">
                  <c:v>748.51338059999989</c:v>
                </c:pt>
                <c:pt idx="675">
                  <c:v>802.58279419999997</c:v>
                </c:pt>
                <c:pt idx="676">
                  <c:v>806.59162659999993</c:v>
                </c:pt>
                <c:pt idx="677">
                  <c:v>765.55219279999994</c:v>
                </c:pt>
                <c:pt idx="678">
                  <c:v>1052.7899812000001</c:v>
                </c:pt>
                <c:pt idx="679">
                  <c:v>787.54942959999994</c:v>
                </c:pt>
                <c:pt idx="680">
                  <c:v>624.52083459999994</c:v>
                </c:pt>
                <c:pt idx="681">
                  <c:v>447.34796480000006</c:v>
                </c:pt>
                <c:pt idx="682">
                  <c:v>289.20203700000002</c:v>
                </c:pt>
                <c:pt idx="683">
                  <c:v>554.478972</c:v>
                </c:pt>
                <c:pt idx="684">
                  <c:v>770.57874059999995</c:v>
                </c:pt>
                <c:pt idx="685">
                  <c:v>645.40799679999986</c:v>
                </c:pt>
                <c:pt idx="686">
                  <c:v>536.33576019999998</c:v>
                </c:pt>
                <c:pt idx="687">
                  <c:v>368.22073660000001</c:v>
                </c:pt>
                <c:pt idx="688">
                  <c:v>410.23130080000004</c:v>
                </c:pt>
                <c:pt idx="689">
                  <c:v>469.22079640000004</c:v>
                </c:pt>
                <c:pt idx="690">
                  <c:v>631.27361739999992</c:v>
                </c:pt>
                <c:pt idx="691">
                  <c:v>470.25242920000005</c:v>
                </c:pt>
                <c:pt idx="692">
                  <c:v>498.28372760000002</c:v>
                </c:pt>
                <c:pt idx="693">
                  <c:v>437.23096640000006</c:v>
                </c:pt>
                <c:pt idx="694">
                  <c:v>568.28920679999987</c:v>
                </c:pt>
                <c:pt idx="695">
                  <c:v>773.58139679999988</c:v>
                </c:pt>
                <c:pt idx="696">
                  <c:v>343.24898460000003</c:v>
                </c:pt>
                <c:pt idx="697">
                  <c:v>447.34796480000006</c:v>
                </c:pt>
                <c:pt idx="698">
                  <c:v>507.23644560000002</c:v>
                </c:pt>
                <c:pt idx="699">
                  <c:v>790.59671159999994</c:v>
                </c:pt>
                <c:pt idx="700">
                  <c:v>838.53555759999995</c:v>
                </c:pt>
                <c:pt idx="701">
                  <c:v>772.59438979999993</c:v>
                </c:pt>
                <c:pt idx="702">
                  <c:v>472.40072600000002</c:v>
                </c:pt>
                <c:pt idx="703">
                  <c:v>534.36473680000006</c:v>
                </c:pt>
                <c:pt idx="704">
                  <c:v>488.39564100000001</c:v>
                </c:pt>
                <c:pt idx="705">
                  <c:v>500.19022660000002</c:v>
                </c:pt>
                <c:pt idx="706">
                  <c:v>414.18983240000006</c:v>
                </c:pt>
                <c:pt idx="707">
                  <c:v>542.44258860000002</c:v>
                </c:pt>
                <c:pt idx="708">
                  <c:v>867.5240045999999</c:v>
                </c:pt>
                <c:pt idx="709">
                  <c:v>469.25717980000002</c:v>
                </c:pt>
                <c:pt idx="710">
                  <c:v>858.6229249999999</c:v>
                </c:pt>
                <c:pt idx="711">
                  <c:v>401.29084720000003</c:v>
                </c:pt>
                <c:pt idx="712">
                  <c:v>747.51813119999997</c:v>
                </c:pt>
                <c:pt idx="713">
                  <c:v>860.77122179999992</c:v>
                </c:pt>
                <c:pt idx="714">
                  <c:v>946.74811859999988</c:v>
                </c:pt>
                <c:pt idx="715">
                  <c:v>998.77941699999997</c:v>
                </c:pt>
                <c:pt idx="716">
                  <c:v>453.28576220000002</c:v>
                </c:pt>
                <c:pt idx="717">
                  <c:v>831.63552379999987</c:v>
                </c:pt>
                <c:pt idx="718">
                  <c:v>524.33576019999998</c:v>
                </c:pt>
                <c:pt idx="719">
                  <c:v>632.43789779999997</c:v>
                </c:pt>
                <c:pt idx="720">
                  <c:v>512.46840780000002</c:v>
                </c:pt>
                <c:pt idx="721">
                  <c:v>396.25203500000003</c:v>
                </c:pt>
                <c:pt idx="722">
                  <c:v>399.23881460000001</c:v>
                </c:pt>
              </c:numCache>
            </c:numRef>
          </c:xVal>
          <c:yVal>
            <c:numRef>
              <c:f>all_notmix_noTM!$AZ$2:$AZ$724</c:f>
              <c:numCache>
                <c:formatCode>0.00</c:formatCode>
                <c:ptCount val="723"/>
                <c:pt idx="13">
                  <c:v>290.76666666666665</c:v>
                </c:pt>
                <c:pt idx="15">
                  <c:v>213.16666666666666</c:v>
                </c:pt>
                <c:pt idx="17">
                  <c:v>292.40000000000003</c:v>
                </c:pt>
                <c:pt idx="39">
                  <c:v>206.30000000000004</c:v>
                </c:pt>
                <c:pt idx="48">
                  <c:v>248.56666666666669</c:v>
                </c:pt>
                <c:pt idx="50">
                  <c:v>274.53333333333336</c:v>
                </c:pt>
                <c:pt idx="53">
                  <c:v>287.13333333333333</c:v>
                </c:pt>
                <c:pt idx="55">
                  <c:v>283.13333333333333</c:v>
                </c:pt>
                <c:pt idx="57">
                  <c:v>292.33333333333331</c:v>
                </c:pt>
                <c:pt idx="59">
                  <c:v>245.26666666666665</c:v>
                </c:pt>
                <c:pt idx="61">
                  <c:v>328.8</c:v>
                </c:pt>
                <c:pt idx="65">
                  <c:v>210.93333333333331</c:v>
                </c:pt>
                <c:pt idx="66">
                  <c:v>280.73333333333335</c:v>
                </c:pt>
                <c:pt idx="67">
                  <c:v>225.13333333333333</c:v>
                </c:pt>
                <c:pt idx="68">
                  <c:v>194.46666666666667</c:v>
                </c:pt>
                <c:pt idx="71">
                  <c:v>232.86666666666667</c:v>
                </c:pt>
                <c:pt idx="72">
                  <c:v>290</c:v>
                </c:pt>
                <c:pt idx="73">
                  <c:v>327.66666666666669</c:v>
                </c:pt>
                <c:pt idx="80">
                  <c:v>243.73333333333335</c:v>
                </c:pt>
                <c:pt idx="81">
                  <c:v>260.56666666666666</c:v>
                </c:pt>
                <c:pt idx="82">
                  <c:v>266.8</c:v>
                </c:pt>
                <c:pt idx="83">
                  <c:v>279.60000000000002</c:v>
                </c:pt>
                <c:pt idx="85">
                  <c:v>231.6</c:v>
                </c:pt>
                <c:pt idx="88">
                  <c:v>217.86666666666667</c:v>
                </c:pt>
                <c:pt idx="90">
                  <c:v>277.53333333333336</c:v>
                </c:pt>
                <c:pt idx="92">
                  <c:v>247.43333333333331</c:v>
                </c:pt>
                <c:pt idx="94">
                  <c:v>272.96666666666664</c:v>
                </c:pt>
                <c:pt idx="95">
                  <c:v>216.86666666666667</c:v>
                </c:pt>
                <c:pt idx="96">
                  <c:v>290.7</c:v>
                </c:pt>
                <c:pt idx="98">
                  <c:v>309.4666666666667</c:v>
                </c:pt>
                <c:pt idx="101">
                  <c:v>286.00000000000006</c:v>
                </c:pt>
                <c:pt idx="103">
                  <c:v>263.3</c:v>
                </c:pt>
                <c:pt idx="107">
                  <c:v>205.9</c:v>
                </c:pt>
                <c:pt idx="108">
                  <c:v>295.83333333333331</c:v>
                </c:pt>
                <c:pt idx="109">
                  <c:v>200.19999999999996</c:v>
                </c:pt>
                <c:pt idx="110">
                  <c:v>284.46666666666664</c:v>
                </c:pt>
                <c:pt idx="112">
                  <c:v>293.73333333333335</c:v>
                </c:pt>
                <c:pt idx="113">
                  <c:v>287.43333333333334</c:v>
                </c:pt>
                <c:pt idx="114">
                  <c:v>285.5</c:v>
                </c:pt>
                <c:pt idx="119">
                  <c:v>249.76666666666665</c:v>
                </c:pt>
                <c:pt idx="120">
                  <c:v>320.26666666666665</c:v>
                </c:pt>
                <c:pt idx="124">
                  <c:v>281.90000000000003</c:v>
                </c:pt>
                <c:pt idx="126">
                  <c:v>206.1</c:v>
                </c:pt>
                <c:pt idx="129" formatCode="General">
                  <c:v>222.8</c:v>
                </c:pt>
                <c:pt idx="131" formatCode="General">
                  <c:v>292.67</c:v>
                </c:pt>
                <c:pt idx="135" formatCode="General">
                  <c:v>263.60000000000002</c:v>
                </c:pt>
                <c:pt idx="137" formatCode="General">
                  <c:v>286.52999999999997</c:v>
                </c:pt>
                <c:pt idx="138" formatCode="General">
                  <c:v>195.03</c:v>
                </c:pt>
                <c:pt idx="139" formatCode="General">
                  <c:v>200.47</c:v>
                </c:pt>
                <c:pt idx="141" formatCode="General">
                  <c:v>239.6</c:v>
                </c:pt>
                <c:pt idx="144" formatCode="General">
                  <c:v>219.7</c:v>
                </c:pt>
                <c:pt idx="145">
                  <c:v>271.89999999999998</c:v>
                </c:pt>
                <c:pt idx="146">
                  <c:v>266.56666666666666</c:v>
                </c:pt>
                <c:pt idx="148">
                  <c:v>243.77</c:v>
                </c:pt>
                <c:pt idx="149">
                  <c:v>287.73</c:v>
                </c:pt>
                <c:pt idx="152">
                  <c:v>304.17</c:v>
                </c:pt>
                <c:pt idx="153">
                  <c:v>327.09999999999997</c:v>
                </c:pt>
                <c:pt idx="154">
                  <c:v>289.9666666666667</c:v>
                </c:pt>
                <c:pt idx="155">
                  <c:v>289.5333333333333</c:v>
                </c:pt>
                <c:pt idx="156">
                  <c:v>240.1</c:v>
                </c:pt>
                <c:pt idx="158">
                  <c:v>199.6</c:v>
                </c:pt>
                <c:pt idx="159">
                  <c:v>230</c:v>
                </c:pt>
                <c:pt idx="162">
                  <c:v>298.83333333333331</c:v>
                </c:pt>
                <c:pt idx="164">
                  <c:v>254.27</c:v>
                </c:pt>
                <c:pt idx="165">
                  <c:v>278.37</c:v>
                </c:pt>
                <c:pt idx="166">
                  <c:v>256.8</c:v>
                </c:pt>
                <c:pt idx="167">
                  <c:v>214.63</c:v>
                </c:pt>
                <c:pt idx="172">
                  <c:v>295.86666666666673</c:v>
                </c:pt>
                <c:pt idx="173">
                  <c:v>312.63333333333333</c:v>
                </c:pt>
                <c:pt idx="176">
                  <c:v>199.56666666666669</c:v>
                </c:pt>
                <c:pt idx="177">
                  <c:v>264.06666666666666</c:v>
                </c:pt>
                <c:pt idx="180">
                  <c:v>329.66666666666669</c:v>
                </c:pt>
                <c:pt idx="181">
                  <c:v>224.19999999999996</c:v>
                </c:pt>
                <c:pt idx="182">
                  <c:v>294.63333333333333</c:v>
                </c:pt>
                <c:pt idx="183">
                  <c:v>291.46666666666664</c:v>
                </c:pt>
                <c:pt idx="192">
                  <c:v>294.33333333333331</c:v>
                </c:pt>
                <c:pt idx="193">
                  <c:v>333.96666666666664</c:v>
                </c:pt>
                <c:pt idx="195">
                  <c:v>293</c:v>
                </c:pt>
                <c:pt idx="197">
                  <c:v>326.52999999999997</c:v>
                </c:pt>
                <c:pt idx="199">
                  <c:v>321.67</c:v>
                </c:pt>
                <c:pt idx="201">
                  <c:v>242.30000000000004</c:v>
                </c:pt>
                <c:pt idx="202">
                  <c:v>273.26666666666671</c:v>
                </c:pt>
                <c:pt idx="203">
                  <c:v>280.59999999999997</c:v>
                </c:pt>
                <c:pt idx="205">
                  <c:v>289.3</c:v>
                </c:pt>
                <c:pt idx="206">
                  <c:v>260.2</c:v>
                </c:pt>
                <c:pt idx="207">
                  <c:v>284.26666666666671</c:v>
                </c:pt>
                <c:pt idx="210">
                  <c:v>220.03333333333333</c:v>
                </c:pt>
                <c:pt idx="212">
                  <c:v>235.6</c:v>
                </c:pt>
                <c:pt idx="214">
                  <c:v>235.30000000000004</c:v>
                </c:pt>
                <c:pt idx="215">
                  <c:v>276.60000000000002</c:v>
                </c:pt>
                <c:pt idx="217">
                  <c:v>261</c:v>
                </c:pt>
                <c:pt idx="224">
                  <c:v>202.03333333333333</c:v>
                </c:pt>
                <c:pt idx="226">
                  <c:v>265.93333333333334</c:v>
                </c:pt>
                <c:pt idx="227">
                  <c:v>290.23333333333329</c:v>
                </c:pt>
                <c:pt idx="230">
                  <c:v>227</c:v>
                </c:pt>
                <c:pt idx="231">
                  <c:v>337.03333333333336</c:v>
                </c:pt>
                <c:pt idx="232">
                  <c:v>276.56666666666666</c:v>
                </c:pt>
                <c:pt idx="233">
                  <c:v>235.19999999999996</c:v>
                </c:pt>
                <c:pt idx="234">
                  <c:v>342.97</c:v>
                </c:pt>
                <c:pt idx="235">
                  <c:v>295.26666666666665</c:v>
                </c:pt>
                <c:pt idx="238">
                  <c:v>296.96666666666664</c:v>
                </c:pt>
                <c:pt idx="239">
                  <c:v>272.36666666666667</c:v>
                </c:pt>
                <c:pt idx="240">
                  <c:v>238.66666666666666</c:v>
                </c:pt>
                <c:pt idx="245">
                  <c:v>293</c:v>
                </c:pt>
                <c:pt idx="248">
                  <c:v>226.9</c:v>
                </c:pt>
                <c:pt idx="250">
                  <c:v>202.16666666666666</c:v>
                </c:pt>
                <c:pt idx="251">
                  <c:v>204</c:v>
                </c:pt>
                <c:pt idx="252">
                  <c:v>229.03333333333333</c:v>
                </c:pt>
                <c:pt idx="253">
                  <c:v>284.16666666666669</c:v>
                </c:pt>
                <c:pt idx="254">
                  <c:v>308.23333333333335</c:v>
                </c:pt>
                <c:pt idx="255">
                  <c:v>266.59999999999997</c:v>
                </c:pt>
                <c:pt idx="258">
                  <c:v>280.3</c:v>
                </c:pt>
                <c:pt idx="260">
                  <c:v>209.26666666666665</c:v>
                </c:pt>
                <c:pt idx="261">
                  <c:v>265.7</c:v>
                </c:pt>
                <c:pt idx="262">
                  <c:v>277.5</c:v>
                </c:pt>
                <c:pt idx="264">
                  <c:v>292.93333333333334</c:v>
                </c:pt>
                <c:pt idx="266">
                  <c:v>298.33</c:v>
                </c:pt>
                <c:pt idx="267">
                  <c:v>298.33333333333331</c:v>
                </c:pt>
                <c:pt idx="268" formatCode="General">
                  <c:v>294.59999999999997</c:v>
                </c:pt>
                <c:pt idx="269">
                  <c:v>240.83333333333334</c:v>
                </c:pt>
                <c:pt idx="278">
                  <c:v>278.56666666666666</c:v>
                </c:pt>
                <c:pt idx="280" formatCode="General">
                  <c:v>290.59999999999997</c:v>
                </c:pt>
                <c:pt idx="281">
                  <c:v>297.83333333333331</c:v>
                </c:pt>
                <c:pt idx="285">
                  <c:v>216.53333333333333</c:v>
                </c:pt>
                <c:pt idx="287">
                  <c:v>211.4</c:v>
                </c:pt>
                <c:pt idx="288">
                  <c:v>268.56666666666666</c:v>
                </c:pt>
                <c:pt idx="289">
                  <c:v>252.83333333333334</c:v>
                </c:pt>
                <c:pt idx="291">
                  <c:v>273.60000000000002</c:v>
                </c:pt>
                <c:pt idx="300">
                  <c:v>272.43333333333334</c:v>
                </c:pt>
                <c:pt idx="301">
                  <c:v>259.43333333333334</c:v>
                </c:pt>
                <c:pt idx="302">
                  <c:v>305.86666666666667</c:v>
                </c:pt>
                <c:pt idx="307">
                  <c:v>329.63333333333333</c:v>
                </c:pt>
                <c:pt idx="310">
                  <c:v>214.46666666666667</c:v>
                </c:pt>
                <c:pt idx="315">
                  <c:v>288.86666666666667</c:v>
                </c:pt>
                <c:pt idx="318">
                  <c:v>263.7</c:v>
                </c:pt>
                <c:pt idx="319">
                  <c:v>270.90000000000003</c:v>
                </c:pt>
                <c:pt idx="320">
                  <c:v>227.19999999999996</c:v>
                </c:pt>
                <c:pt idx="321">
                  <c:v>256.13333333333338</c:v>
                </c:pt>
                <c:pt idx="322">
                  <c:v>236.69999999999996</c:v>
                </c:pt>
                <c:pt idx="323">
                  <c:v>204.93333333333331</c:v>
                </c:pt>
                <c:pt idx="326">
                  <c:v>240.1</c:v>
                </c:pt>
                <c:pt idx="329">
                  <c:v>286.96666666666664</c:v>
                </c:pt>
                <c:pt idx="332">
                  <c:v>299.23333333333335</c:v>
                </c:pt>
                <c:pt idx="336">
                  <c:v>331.53333333333336</c:v>
                </c:pt>
                <c:pt idx="337">
                  <c:v>313.26666666666665</c:v>
                </c:pt>
                <c:pt idx="338">
                  <c:v>300.13333333333338</c:v>
                </c:pt>
                <c:pt idx="339">
                  <c:v>282.76666666666665</c:v>
                </c:pt>
                <c:pt idx="341">
                  <c:v>340.93333333333334</c:v>
                </c:pt>
                <c:pt idx="343">
                  <c:v>273.56666666666666</c:v>
                </c:pt>
                <c:pt idx="348">
                  <c:v>298.90000000000003</c:v>
                </c:pt>
                <c:pt idx="352">
                  <c:v>239.43333333333331</c:v>
                </c:pt>
                <c:pt idx="355">
                  <c:v>294.26666666666665</c:v>
                </c:pt>
                <c:pt idx="356">
                  <c:v>246.06666666666669</c:v>
                </c:pt>
                <c:pt idx="361">
                  <c:v>310.53333333333336</c:v>
                </c:pt>
                <c:pt idx="362">
                  <c:v>206.53333333333333</c:v>
                </c:pt>
                <c:pt idx="363">
                  <c:v>200.33333333333334</c:v>
                </c:pt>
                <c:pt idx="366">
                  <c:v>205.1</c:v>
                </c:pt>
                <c:pt idx="367" formatCode="General">
                  <c:v>201.73333333333335</c:v>
                </c:pt>
                <c:pt idx="368">
                  <c:v>231.9</c:v>
                </c:pt>
                <c:pt idx="373">
                  <c:v>263.89999999999998</c:v>
                </c:pt>
                <c:pt idx="379">
                  <c:v>291.23333333333335</c:v>
                </c:pt>
                <c:pt idx="381">
                  <c:v>302.23333333333329</c:v>
                </c:pt>
                <c:pt idx="382">
                  <c:v>259.2</c:v>
                </c:pt>
                <c:pt idx="383">
                  <c:v>309.4666666666667</c:v>
                </c:pt>
                <c:pt idx="384">
                  <c:v>264.3</c:v>
                </c:pt>
                <c:pt idx="385">
                  <c:v>306.06666666666666</c:v>
                </c:pt>
                <c:pt idx="386">
                  <c:v>276.86666666666667</c:v>
                </c:pt>
                <c:pt idx="387">
                  <c:v>252.16666666666666</c:v>
                </c:pt>
                <c:pt idx="394">
                  <c:v>264.8</c:v>
                </c:pt>
                <c:pt idx="399">
                  <c:v>215.56666666666669</c:v>
                </c:pt>
                <c:pt idx="400">
                  <c:v>249.96666666666667</c:v>
                </c:pt>
                <c:pt idx="402">
                  <c:v>282.76666666666665</c:v>
                </c:pt>
                <c:pt idx="403">
                  <c:v>281.26666666666665</c:v>
                </c:pt>
                <c:pt idx="404">
                  <c:v>215.29999999999998</c:v>
                </c:pt>
                <c:pt idx="409">
                  <c:v>272.56666666666666</c:v>
                </c:pt>
                <c:pt idx="410">
                  <c:v>217.43333333333331</c:v>
                </c:pt>
                <c:pt idx="412">
                  <c:v>199.06666666666669</c:v>
                </c:pt>
                <c:pt idx="413">
                  <c:v>201.73333333333335</c:v>
                </c:pt>
                <c:pt idx="415">
                  <c:v>324.46666666666664</c:v>
                </c:pt>
                <c:pt idx="416">
                  <c:v>275.66666666666669</c:v>
                </c:pt>
                <c:pt idx="418">
                  <c:v>300.09999999999997</c:v>
                </c:pt>
                <c:pt idx="421">
                  <c:v>202.86666666666667</c:v>
                </c:pt>
                <c:pt idx="422">
                  <c:v>310.76666666666665</c:v>
                </c:pt>
                <c:pt idx="423">
                  <c:v>214.03333333333333</c:v>
                </c:pt>
                <c:pt idx="424">
                  <c:v>253.23333333333335</c:v>
                </c:pt>
                <c:pt idx="426">
                  <c:v>288.60000000000002</c:v>
                </c:pt>
                <c:pt idx="429">
                  <c:v>193.80000000000004</c:v>
                </c:pt>
                <c:pt idx="431">
                  <c:v>256.7</c:v>
                </c:pt>
                <c:pt idx="437">
                  <c:v>263.60000000000002</c:v>
                </c:pt>
                <c:pt idx="438">
                  <c:v>306.13333333333338</c:v>
                </c:pt>
                <c:pt idx="439">
                  <c:v>285.0333333333333</c:v>
                </c:pt>
                <c:pt idx="440">
                  <c:v>282.83333333333331</c:v>
                </c:pt>
                <c:pt idx="444">
                  <c:v>226.86666666666667</c:v>
                </c:pt>
                <c:pt idx="447">
                  <c:v>288.13333333333333</c:v>
                </c:pt>
                <c:pt idx="448">
                  <c:v>254.16666666666666</c:v>
                </c:pt>
                <c:pt idx="450">
                  <c:v>254.66666666666666</c:v>
                </c:pt>
                <c:pt idx="451">
                  <c:v>231.83333333333334</c:v>
                </c:pt>
                <c:pt idx="453">
                  <c:v>290.53333333333336</c:v>
                </c:pt>
                <c:pt idx="455">
                  <c:v>291.46666666666664</c:v>
                </c:pt>
                <c:pt idx="456">
                  <c:v>264.56666666666666</c:v>
                </c:pt>
                <c:pt idx="458">
                  <c:v>308.10000000000002</c:v>
                </c:pt>
                <c:pt idx="460">
                  <c:v>234.13333333333333</c:v>
                </c:pt>
                <c:pt idx="461">
                  <c:v>261.7</c:v>
                </c:pt>
                <c:pt idx="465">
                  <c:v>236.30000000000004</c:v>
                </c:pt>
                <c:pt idx="472">
                  <c:v>330.26666666666671</c:v>
                </c:pt>
                <c:pt idx="474">
                  <c:v>201.43333333333331</c:v>
                </c:pt>
                <c:pt idx="475">
                  <c:v>214.93333333333331</c:v>
                </c:pt>
                <c:pt idx="477">
                  <c:v>257.83333333333331</c:v>
                </c:pt>
                <c:pt idx="478">
                  <c:v>303.46666666666664</c:v>
                </c:pt>
                <c:pt idx="479">
                  <c:v>270.39999999999998</c:v>
                </c:pt>
                <c:pt idx="482">
                  <c:v>244.26666666666665</c:v>
                </c:pt>
                <c:pt idx="484">
                  <c:v>245.93333333333331</c:v>
                </c:pt>
                <c:pt idx="485">
                  <c:v>203.69999999999996</c:v>
                </c:pt>
                <c:pt idx="491">
                  <c:v>292.49999999999994</c:v>
                </c:pt>
                <c:pt idx="497">
                  <c:v>221.19999999999996</c:v>
                </c:pt>
                <c:pt idx="498">
                  <c:v>309.73333333333335</c:v>
                </c:pt>
                <c:pt idx="499">
                  <c:v>251.76666666666665</c:v>
                </c:pt>
                <c:pt idx="500">
                  <c:v>258.53333333333336</c:v>
                </c:pt>
                <c:pt idx="501">
                  <c:v>203</c:v>
                </c:pt>
                <c:pt idx="524">
                  <c:v>267.3</c:v>
                </c:pt>
                <c:pt idx="526">
                  <c:v>239</c:v>
                </c:pt>
                <c:pt idx="530">
                  <c:v>279</c:v>
                </c:pt>
                <c:pt idx="532">
                  <c:v>210.2</c:v>
                </c:pt>
                <c:pt idx="535">
                  <c:v>271.10000000000002</c:v>
                </c:pt>
                <c:pt idx="536">
                  <c:v>256.39999999999998</c:v>
                </c:pt>
                <c:pt idx="537">
                  <c:v>270.10000000000002</c:v>
                </c:pt>
                <c:pt idx="538">
                  <c:v>234.4</c:v>
                </c:pt>
                <c:pt idx="541">
                  <c:v>255.26666666666665</c:v>
                </c:pt>
                <c:pt idx="545">
                  <c:v>290.26666666666671</c:v>
                </c:pt>
                <c:pt idx="547">
                  <c:v>306.93333333333334</c:v>
                </c:pt>
                <c:pt idx="548">
                  <c:v>279.13333333333338</c:v>
                </c:pt>
                <c:pt idx="552">
                  <c:v>284.36666666666662</c:v>
                </c:pt>
                <c:pt idx="553">
                  <c:v>280.26666666666671</c:v>
                </c:pt>
                <c:pt idx="556">
                  <c:v>226.1</c:v>
                </c:pt>
                <c:pt idx="557">
                  <c:v>257.03333333333336</c:v>
                </c:pt>
                <c:pt idx="559">
                  <c:v>217.93333333333331</c:v>
                </c:pt>
                <c:pt idx="560">
                  <c:v>291.26666666666665</c:v>
                </c:pt>
                <c:pt idx="561">
                  <c:v>290.90000000000003</c:v>
                </c:pt>
                <c:pt idx="562">
                  <c:v>293.5</c:v>
                </c:pt>
                <c:pt idx="563">
                  <c:v>301.16666666666669</c:v>
                </c:pt>
                <c:pt idx="564">
                  <c:v>310.5333333333333</c:v>
                </c:pt>
                <c:pt idx="567">
                  <c:v>201.6</c:v>
                </c:pt>
                <c:pt idx="568">
                  <c:v>280.90000000000003</c:v>
                </c:pt>
                <c:pt idx="569">
                  <c:v>305.2</c:v>
                </c:pt>
                <c:pt idx="571">
                  <c:v>283.4666666666667</c:v>
                </c:pt>
                <c:pt idx="572">
                  <c:v>286.43333333333334</c:v>
                </c:pt>
                <c:pt idx="575">
                  <c:v>331.96666666666664</c:v>
                </c:pt>
                <c:pt idx="577">
                  <c:v>289.23333333333329</c:v>
                </c:pt>
                <c:pt idx="580">
                  <c:v>299.5333333333333</c:v>
                </c:pt>
                <c:pt idx="581">
                  <c:v>276.50000000000006</c:v>
                </c:pt>
                <c:pt idx="585">
                  <c:v>285</c:v>
                </c:pt>
                <c:pt idx="587">
                  <c:v>255.93333333333331</c:v>
                </c:pt>
                <c:pt idx="588">
                  <c:v>254.1</c:v>
                </c:pt>
                <c:pt idx="589">
                  <c:v>298.8</c:v>
                </c:pt>
                <c:pt idx="590">
                  <c:v>202.69999999999996</c:v>
                </c:pt>
                <c:pt idx="591">
                  <c:v>234.1</c:v>
                </c:pt>
                <c:pt idx="592">
                  <c:v>332.86666666666667</c:v>
                </c:pt>
                <c:pt idx="593">
                  <c:v>327.76666666666665</c:v>
                </c:pt>
                <c:pt idx="594">
                  <c:v>241.63333333333333</c:v>
                </c:pt>
                <c:pt idx="596">
                  <c:v>280.3</c:v>
                </c:pt>
                <c:pt idx="602">
                  <c:v>328.93333333333334</c:v>
                </c:pt>
                <c:pt idx="603">
                  <c:v>246.46666666666667</c:v>
                </c:pt>
                <c:pt idx="605">
                  <c:v>264.5</c:v>
                </c:pt>
                <c:pt idx="608">
                  <c:v>305.46666666666664</c:v>
                </c:pt>
                <c:pt idx="610">
                  <c:v>219.80000000000004</c:v>
                </c:pt>
                <c:pt idx="613">
                  <c:v>215</c:v>
                </c:pt>
                <c:pt idx="615">
                  <c:v>241.93333333333331</c:v>
                </c:pt>
                <c:pt idx="616">
                  <c:v>225</c:v>
                </c:pt>
                <c:pt idx="618">
                  <c:v>279.63333333333333</c:v>
                </c:pt>
                <c:pt idx="621">
                  <c:v>242.9</c:v>
                </c:pt>
                <c:pt idx="624">
                  <c:v>297.8</c:v>
                </c:pt>
                <c:pt idx="628">
                  <c:v>310.5</c:v>
                </c:pt>
                <c:pt idx="629">
                  <c:v>254.1</c:v>
                </c:pt>
                <c:pt idx="631">
                  <c:v>258.59999999999997</c:v>
                </c:pt>
                <c:pt idx="633">
                  <c:v>316.33333333333331</c:v>
                </c:pt>
                <c:pt idx="657">
                  <c:v>290.09999999999997</c:v>
                </c:pt>
                <c:pt idx="660">
                  <c:v>293.63333333333333</c:v>
                </c:pt>
                <c:pt idx="662">
                  <c:v>272.70000000000005</c:v>
                </c:pt>
                <c:pt idx="665">
                  <c:v>288.2</c:v>
                </c:pt>
                <c:pt idx="666">
                  <c:v>317.83333333333331</c:v>
                </c:pt>
                <c:pt idx="670">
                  <c:v>285.26666666666671</c:v>
                </c:pt>
                <c:pt idx="671">
                  <c:v>307.66666666666669</c:v>
                </c:pt>
                <c:pt idx="673">
                  <c:v>247.33333333333334</c:v>
                </c:pt>
                <c:pt idx="675">
                  <c:v>294.76666666666665</c:v>
                </c:pt>
                <c:pt idx="680">
                  <c:v>263.70000000000005</c:v>
                </c:pt>
                <c:pt idx="683">
                  <c:v>250.86666666666667</c:v>
                </c:pt>
                <c:pt idx="684">
                  <c:v>288.8</c:v>
                </c:pt>
                <c:pt idx="685">
                  <c:v>256.23333333333335</c:v>
                </c:pt>
                <c:pt idx="687">
                  <c:v>201.23333333333335</c:v>
                </c:pt>
                <c:pt idx="691">
                  <c:v>220.9</c:v>
                </c:pt>
                <c:pt idx="692">
                  <c:v>228.19999999999996</c:v>
                </c:pt>
                <c:pt idx="695">
                  <c:v>291.36666666666667</c:v>
                </c:pt>
                <c:pt idx="699">
                  <c:v>293.16666666666669</c:v>
                </c:pt>
                <c:pt idx="701">
                  <c:v>290.63333333333333</c:v>
                </c:pt>
                <c:pt idx="702">
                  <c:v>230.36666666666667</c:v>
                </c:pt>
                <c:pt idx="703">
                  <c:v>234.6</c:v>
                </c:pt>
                <c:pt idx="704">
                  <c:v>231.63333333333333</c:v>
                </c:pt>
                <c:pt idx="706">
                  <c:v>208.43333333333331</c:v>
                </c:pt>
                <c:pt idx="707">
                  <c:v>246.23333333333335</c:v>
                </c:pt>
                <c:pt idx="710">
                  <c:v>304.60000000000002</c:v>
                </c:pt>
                <c:pt idx="711">
                  <c:v>204.56666666666669</c:v>
                </c:pt>
                <c:pt idx="713">
                  <c:v>319.13333333333333</c:v>
                </c:pt>
                <c:pt idx="714">
                  <c:v>323.63333333333338</c:v>
                </c:pt>
                <c:pt idx="715">
                  <c:v>331.13333333333333</c:v>
                </c:pt>
                <c:pt idx="717">
                  <c:v>320.76666666666665</c:v>
                </c:pt>
                <c:pt idx="718">
                  <c:v>238.16666666666666</c:v>
                </c:pt>
                <c:pt idx="719">
                  <c:v>256.73333333333335</c:v>
                </c:pt>
                <c:pt idx="720">
                  <c:v>243.16666666666666</c:v>
                </c:pt>
                <c:pt idx="721">
                  <c:v>208.63333333333333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8F-43E6-AC48-7FC9CC99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73343"/>
        <c:axId val="363168351"/>
      </c:scatterChart>
      <c:valAx>
        <c:axId val="363173343"/>
        <c:scaling>
          <c:orientation val="minMax"/>
          <c:max val="135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m/z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68351"/>
        <c:crosses val="autoZero"/>
        <c:crossBetween val="midCat"/>
        <c:majorUnit val="100"/>
        <c:minorUnit val="25"/>
      </c:valAx>
      <c:valAx>
        <c:axId val="363168351"/>
        <c:scaling>
          <c:orientation val="minMax"/>
          <c:max val="45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aseline="30000">
                    <a:solidFill>
                      <a:sysClr val="windowText" lastClr="000000"/>
                    </a:solidFill>
                  </a:rPr>
                  <a:t>TIMS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CCS</a:t>
                </a:r>
                <a:r>
                  <a:rPr lang="en-US" sz="1100" baseline="-25000">
                    <a:solidFill>
                      <a:sysClr val="windowText" lastClr="000000"/>
                    </a:solidFill>
                    <a:effectLst/>
                  </a:rPr>
                  <a:t>N2 </a:t>
                </a:r>
                <a:r>
                  <a:rPr lang="en-US" sz="1100" baseline="0">
                    <a:solidFill>
                      <a:sysClr val="windowText" lastClr="000000"/>
                    </a:solidFill>
                    <a:effectLst/>
                  </a:rPr>
                  <a:t>(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Å</a:t>
                </a:r>
                <a:r>
                  <a:rPr lang="en-US" sz="1100" baseline="30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733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27653922777711"/>
          <c:y val="0.51696187461103449"/>
          <c:w val="0.11397513061871282"/>
          <c:h val="0.34798733663446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m/z versus CCS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480983617896951E-2"/>
          <c:y val="0.10196563573883162"/>
          <c:w val="0.84248171760374757"/>
          <c:h val="0.77259582758340772"/>
        </c:manualLayout>
      </c:layout>
      <c:scatterChart>
        <c:scatterStyle val="lineMarker"/>
        <c:varyColors val="0"/>
        <c:ser>
          <c:idx val="0"/>
          <c:order val="0"/>
          <c:tx>
            <c:v>[M+H]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all_mix_noTM!$S$2:$S$63</c:f>
              <c:numCache>
                <c:formatCode>0.0000</c:formatCode>
                <c:ptCount val="62"/>
                <c:pt idx="0">
                  <c:v>734.56940100000008</c:v>
                </c:pt>
                <c:pt idx="1">
                  <c:v>790.63199780000002</c:v>
                </c:pt>
                <c:pt idx="2">
                  <c:v>788.61634860000004</c:v>
                </c:pt>
                <c:pt idx="3">
                  <c:v>834.60069940000005</c:v>
                </c:pt>
                <c:pt idx="4">
                  <c:v>786.60069940000005</c:v>
                </c:pt>
                <c:pt idx="5">
                  <c:v>782.56940100000008</c:v>
                </c:pt>
                <c:pt idx="6">
                  <c:v>778.5381026</c:v>
                </c:pt>
                <c:pt idx="7">
                  <c:v>794.60578440000006</c:v>
                </c:pt>
                <c:pt idx="8">
                  <c:v>734.56940100000008</c:v>
                </c:pt>
                <c:pt idx="9">
                  <c:v>782.56940100000008</c:v>
                </c:pt>
                <c:pt idx="10">
                  <c:v>786.60069940000005</c:v>
                </c:pt>
                <c:pt idx="11">
                  <c:v>772.62143360000005</c:v>
                </c:pt>
                <c:pt idx="12">
                  <c:v>734.56940100000008</c:v>
                </c:pt>
                <c:pt idx="13">
                  <c:v>786.60069940000005</c:v>
                </c:pt>
                <c:pt idx="14">
                  <c:v>772.62143360000005</c:v>
                </c:pt>
                <c:pt idx="15">
                  <c:v>782.56940100000008</c:v>
                </c:pt>
                <c:pt idx="16">
                  <c:v>692.52245340000002</c:v>
                </c:pt>
                <c:pt idx="17">
                  <c:v>748.58505020000007</c:v>
                </c:pt>
                <c:pt idx="18">
                  <c:v>746.56940100000008</c:v>
                </c:pt>
                <c:pt idx="19">
                  <c:v>792.5537518000001</c:v>
                </c:pt>
                <c:pt idx="20">
                  <c:v>744.5537518000001</c:v>
                </c:pt>
                <c:pt idx="21">
                  <c:v>740.52245340000002</c:v>
                </c:pt>
                <c:pt idx="22">
                  <c:v>736.49115500000005</c:v>
                </c:pt>
                <c:pt idx="23">
                  <c:v>752.55883679999999</c:v>
                </c:pt>
                <c:pt idx="24">
                  <c:v>496.33974799999999</c:v>
                </c:pt>
                <c:pt idx="25">
                  <c:v>524.37104640000007</c:v>
                </c:pt>
                <c:pt idx="26">
                  <c:v>522.35539720000008</c:v>
                </c:pt>
                <c:pt idx="27">
                  <c:v>520.3397480000001</c:v>
                </c:pt>
                <c:pt idx="28">
                  <c:v>568.3397480000001</c:v>
                </c:pt>
                <c:pt idx="29">
                  <c:v>454.29280039999998</c:v>
                </c:pt>
                <c:pt idx="30">
                  <c:v>482.3240988</c:v>
                </c:pt>
                <c:pt idx="31">
                  <c:v>480.30844960000002</c:v>
                </c:pt>
                <c:pt idx="32">
                  <c:v>502.29280039999998</c:v>
                </c:pt>
                <c:pt idx="33">
                  <c:v>438.29788539999998</c:v>
                </c:pt>
                <c:pt idx="34">
                  <c:v>466.32918380000001</c:v>
                </c:pt>
                <c:pt idx="35">
                  <c:v>692.52245340000002</c:v>
                </c:pt>
                <c:pt idx="36">
                  <c:v>740.52245340000002</c:v>
                </c:pt>
                <c:pt idx="37">
                  <c:v>744.5537518000001</c:v>
                </c:pt>
                <c:pt idx="38">
                  <c:v>730.57448600000009</c:v>
                </c:pt>
                <c:pt idx="39">
                  <c:v>524.37104640000007</c:v>
                </c:pt>
                <c:pt idx="40">
                  <c:v>544.3397480000001</c:v>
                </c:pt>
                <c:pt idx="41">
                  <c:v>480.34483299999999</c:v>
                </c:pt>
                <c:pt idx="42">
                  <c:v>508.37613139999996</c:v>
                </c:pt>
                <c:pt idx="43">
                  <c:v>538.51934320000009</c:v>
                </c:pt>
                <c:pt idx="44">
                  <c:v>566.55064160000006</c:v>
                </c:pt>
                <c:pt idx="45">
                  <c:v>564.53499240000008</c:v>
                </c:pt>
                <c:pt idx="46">
                  <c:v>594.58194000000003</c:v>
                </c:pt>
                <c:pt idx="47">
                  <c:v>622.6132384</c:v>
                </c:pt>
                <c:pt idx="48">
                  <c:v>650.64453680000008</c:v>
                </c:pt>
                <c:pt idx="49">
                  <c:v>648.6288876000001</c:v>
                </c:pt>
                <c:pt idx="50">
                  <c:v>690.5795710000001</c:v>
                </c:pt>
                <c:pt idx="51">
                  <c:v>718.5381026</c:v>
                </c:pt>
                <c:pt idx="52">
                  <c:v>744.5537518000001</c:v>
                </c:pt>
                <c:pt idx="53">
                  <c:v>545.56257100000005</c:v>
                </c:pt>
                <c:pt idx="54">
                  <c:v>573.59386940000002</c:v>
                </c:pt>
                <c:pt idx="55">
                  <c:v>657.68776460000004</c:v>
                </c:pt>
                <c:pt idx="56">
                  <c:v>655.67211540000005</c:v>
                </c:pt>
                <c:pt idx="57">
                  <c:v>703.57482040000002</c:v>
                </c:pt>
                <c:pt idx="58">
                  <c:v>731.6061188000001</c:v>
                </c:pt>
                <c:pt idx="59">
                  <c:v>729.59046960000001</c:v>
                </c:pt>
                <c:pt idx="60">
                  <c:v>815.70001400000001</c:v>
                </c:pt>
                <c:pt idx="61">
                  <c:v>813.68436480000003</c:v>
                </c:pt>
              </c:numCache>
            </c:numRef>
          </c:xVal>
          <c:yVal>
            <c:numRef>
              <c:f>all_mix_noTM!$T$2:$T$63</c:f>
              <c:numCache>
                <c:formatCode>0.00</c:formatCode>
                <c:ptCount val="62"/>
                <c:pt idx="0">
                  <c:v>286.38</c:v>
                </c:pt>
                <c:pt idx="1">
                  <c:v>297.98</c:v>
                </c:pt>
                <c:pt idx="2">
                  <c:v>294.76000000000005</c:v>
                </c:pt>
                <c:pt idx="3">
                  <c:v>297.48</c:v>
                </c:pt>
                <c:pt idx="4">
                  <c:v>292.40000000000003</c:v>
                </c:pt>
                <c:pt idx="5">
                  <c:v>286.48</c:v>
                </c:pt>
                <c:pt idx="6">
                  <c:v>280.64</c:v>
                </c:pt>
                <c:pt idx="7">
                  <c:v>294.28000000000003</c:v>
                </c:pt>
                <c:pt idx="8">
                  <c:v>286.48</c:v>
                </c:pt>
                <c:pt idx="9">
                  <c:v>288.83999999999997</c:v>
                </c:pt>
                <c:pt idx="10">
                  <c:v>292.12</c:v>
                </c:pt>
                <c:pt idx="11">
                  <c:v>294.89999999999998</c:v>
                </c:pt>
                <c:pt idx="12">
                  <c:v>289.74</c:v>
                </c:pt>
                <c:pt idx="13">
                  <c:v>289.18</c:v>
                </c:pt>
                <c:pt idx="14">
                  <c:v>293.76000000000005</c:v>
                </c:pt>
                <c:pt idx="15">
                  <c:v>295.39999999999998</c:v>
                </c:pt>
                <c:pt idx="16">
                  <c:v>275.10000000000002</c:v>
                </c:pt>
                <c:pt idx="17">
                  <c:v>286.625</c:v>
                </c:pt>
                <c:pt idx="18">
                  <c:v>283.35000000000002</c:v>
                </c:pt>
                <c:pt idx="19">
                  <c:v>286.85000000000002</c:v>
                </c:pt>
                <c:pt idx="20">
                  <c:v>280.67500000000001</c:v>
                </c:pt>
                <c:pt idx="21">
                  <c:v>274.09999999999997</c:v>
                </c:pt>
                <c:pt idx="22">
                  <c:v>268.14999999999998</c:v>
                </c:pt>
                <c:pt idx="23">
                  <c:v>282.10000000000002</c:v>
                </c:pt>
                <c:pt idx="24">
                  <c:v>231.22499999999999</c:v>
                </c:pt>
                <c:pt idx="25">
                  <c:v>238.95</c:v>
                </c:pt>
                <c:pt idx="26">
                  <c:v>234.35000000000002</c:v>
                </c:pt>
                <c:pt idx="27">
                  <c:v>228.45</c:v>
                </c:pt>
                <c:pt idx="28">
                  <c:v>233.70000000000002</c:v>
                </c:pt>
                <c:pt idx="29">
                  <c:v>215.27500000000003</c:v>
                </c:pt>
                <c:pt idx="30">
                  <c:v>223.39999999999998</c:v>
                </c:pt>
                <c:pt idx="31">
                  <c:v>218.07499999999999</c:v>
                </c:pt>
                <c:pt idx="32">
                  <c:v>215.27500000000001</c:v>
                </c:pt>
                <c:pt idx="33">
                  <c:v>213.875</c:v>
                </c:pt>
                <c:pt idx="34">
                  <c:v>221.95</c:v>
                </c:pt>
                <c:pt idx="35">
                  <c:v>274.42500000000001</c:v>
                </c:pt>
                <c:pt idx="36">
                  <c:v>277.84999999999997</c:v>
                </c:pt>
                <c:pt idx="37">
                  <c:v>280.32499999999999</c:v>
                </c:pt>
                <c:pt idx="38">
                  <c:v>281.8</c:v>
                </c:pt>
                <c:pt idx="39">
                  <c:v>239.95</c:v>
                </c:pt>
                <c:pt idx="40">
                  <c:v>231.14999999999998</c:v>
                </c:pt>
                <c:pt idx="41">
                  <c:v>228.1</c:v>
                </c:pt>
                <c:pt idx="42">
                  <c:v>236.17499999999998</c:v>
                </c:pt>
                <c:pt idx="43">
                  <c:v>256.77499999999998</c:v>
                </c:pt>
                <c:pt idx="44">
                  <c:v>263.47500000000002</c:v>
                </c:pt>
                <c:pt idx="45">
                  <c:v>259.85000000000002</c:v>
                </c:pt>
                <c:pt idx="46">
                  <c:v>269.70000000000005</c:v>
                </c:pt>
                <c:pt idx="47">
                  <c:v>275.47500000000002</c:v>
                </c:pt>
                <c:pt idx="48">
                  <c:v>282.02499999999998</c:v>
                </c:pt>
                <c:pt idx="49">
                  <c:v>278.97500000000002</c:v>
                </c:pt>
                <c:pt idx="50">
                  <c:v>276.75</c:v>
                </c:pt>
                <c:pt idx="51">
                  <c:v>276.82499999999999</c:v>
                </c:pt>
                <c:pt idx="52">
                  <c:v>281.625</c:v>
                </c:pt>
                <c:pt idx="53">
                  <c:v>257.52499999999998</c:v>
                </c:pt>
                <c:pt idx="54">
                  <c:v>264.125</c:v>
                </c:pt>
                <c:pt idx="55">
                  <c:v>282.625</c:v>
                </c:pt>
                <c:pt idx="56">
                  <c:v>279.5</c:v>
                </c:pt>
                <c:pt idx="57">
                  <c:v>285.125</c:v>
                </c:pt>
                <c:pt idx="58">
                  <c:v>290.92500000000001</c:v>
                </c:pt>
                <c:pt idx="59">
                  <c:v>288.5</c:v>
                </c:pt>
                <c:pt idx="60">
                  <c:v>307.77499999999998</c:v>
                </c:pt>
                <c:pt idx="61">
                  <c:v>304.95000000000005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D3-452E-BCB0-C7628AD9C186}"/>
            </c:ext>
          </c:extLst>
        </c:ser>
        <c:ser>
          <c:idx val="1"/>
          <c:order val="1"/>
          <c:tx>
            <c:v>[M+Na]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all_mix_noTM!$Q$2:$Q$63</c:f>
              <c:numCache>
                <c:formatCode>General</c:formatCode>
                <c:ptCount val="62"/>
                <c:pt idx="0">
                  <c:v>756.55134540000006</c:v>
                </c:pt>
                <c:pt idx="1">
                  <c:v>812.6139422</c:v>
                </c:pt>
                <c:pt idx="2">
                  <c:v>810.59829300000001</c:v>
                </c:pt>
                <c:pt idx="3">
                  <c:v>856.58264380000003</c:v>
                </c:pt>
                <c:pt idx="4">
                  <c:v>808.58264380000003</c:v>
                </c:pt>
                <c:pt idx="5">
                  <c:v>804.55134540000006</c:v>
                </c:pt>
                <c:pt idx="6">
                  <c:v>800.52004699999998</c:v>
                </c:pt>
                <c:pt idx="7">
                  <c:v>816.58772880000004</c:v>
                </c:pt>
                <c:pt idx="8">
                  <c:v>756.55134540000006</c:v>
                </c:pt>
                <c:pt idx="9">
                  <c:v>804.55134540000006</c:v>
                </c:pt>
                <c:pt idx="10">
                  <c:v>808.58264380000003</c:v>
                </c:pt>
                <c:pt idx="11">
                  <c:v>794.60337800000002</c:v>
                </c:pt>
                <c:pt idx="12">
                  <c:v>756.55134540000006</c:v>
                </c:pt>
                <c:pt idx="13">
                  <c:v>808.58264380000003</c:v>
                </c:pt>
                <c:pt idx="14">
                  <c:v>794.60337800000002</c:v>
                </c:pt>
                <c:pt idx="15">
                  <c:v>804.55134540000006</c:v>
                </c:pt>
                <c:pt idx="16">
                  <c:v>714.50439779999999</c:v>
                </c:pt>
                <c:pt idx="17">
                  <c:v>770.56699460000004</c:v>
                </c:pt>
                <c:pt idx="18">
                  <c:v>768.55134540000006</c:v>
                </c:pt>
                <c:pt idx="19">
                  <c:v>814.53569620000007</c:v>
                </c:pt>
                <c:pt idx="20">
                  <c:v>766.53569620000007</c:v>
                </c:pt>
                <c:pt idx="21">
                  <c:v>762.50439779999999</c:v>
                </c:pt>
                <c:pt idx="22">
                  <c:v>758.47309940000002</c:v>
                </c:pt>
                <c:pt idx="23">
                  <c:v>774.54078119999997</c:v>
                </c:pt>
                <c:pt idx="24">
                  <c:v>518.32169239999996</c:v>
                </c:pt>
                <c:pt idx="25">
                  <c:v>546.35299080000004</c:v>
                </c:pt>
                <c:pt idx="26">
                  <c:v>544.33734160000006</c:v>
                </c:pt>
                <c:pt idx="27">
                  <c:v>542.32169240000007</c:v>
                </c:pt>
                <c:pt idx="28">
                  <c:v>590.32169240000007</c:v>
                </c:pt>
                <c:pt idx="29">
                  <c:v>476.27474480000001</c:v>
                </c:pt>
                <c:pt idx="30">
                  <c:v>504.30604320000003</c:v>
                </c:pt>
                <c:pt idx="31">
                  <c:v>502.29039400000005</c:v>
                </c:pt>
                <c:pt idx="32">
                  <c:v>524.27474480000001</c:v>
                </c:pt>
                <c:pt idx="33">
                  <c:v>460.27982980000002</c:v>
                </c:pt>
                <c:pt idx="34">
                  <c:v>488.31112820000004</c:v>
                </c:pt>
                <c:pt idx="35">
                  <c:v>714.50439779999999</c:v>
                </c:pt>
                <c:pt idx="36">
                  <c:v>762.50439779999999</c:v>
                </c:pt>
                <c:pt idx="37">
                  <c:v>766.53569620000007</c:v>
                </c:pt>
                <c:pt idx="38">
                  <c:v>752.55643040000007</c:v>
                </c:pt>
                <c:pt idx="39">
                  <c:v>546.35299080000004</c:v>
                </c:pt>
                <c:pt idx="40">
                  <c:v>566.32169240000007</c:v>
                </c:pt>
                <c:pt idx="41">
                  <c:v>502.32677740000003</c:v>
                </c:pt>
                <c:pt idx="42">
                  <c:v>530.35807579999994</c:v>
                </c:pt>
                <c:pt idx="43">
                  <c:v>560.50128760000007</c:v>
                </c:pt>
                <c:pt idx="44">
                  <c:v>588.53258600000004</c:v>
                </c:pt>
                <c:pt idx="45">
                  <c:v>586.51693680000005</c:v>
                </c:pt>
                <c:pt idx="46">
                  <c:v>616.56388440000001</c:v>
                </c:pt>
                <c:pt idx="47">
                  <c:v>644.59518279999998</c:v>
                </c:pt>
                <c:pt idx="48">
                  <c:v>672.62648120000006</c:v>
                </c:pt>
                <c:pt idx="49">
                  <c:v>670.61083200000007</c:v>
                </c:pt>
                <c:pt idx="50">
                  <c:v>712.56151540000008</c:v>
                </c:pt>
                <c:pt idx="51">
                  <c:v>740.52004699999998</c:v>
                </c:pt>
                <c:pt idx="52">
                  <c:v>766.53569620000007</c:v>
                </c:pt>
                <c:pt idx="53">
                  <c:v>567.54451540000002</c:v>
                </c:pt>
                <c:pt idx="54">
                  <c:v>595.57581379999999</c:v>
                </c:pt>
                <c:pt idx="55">
                  <c:v>679.66970900000001</c:v>
                </c:pt>
                <c:pt idx="56">
                  <c:v>677.65405980000003</c:v>
                </c:pt>
                <c:pt idx="57">
                  <c:v>725.5567648</c:v>
                </c:pt>
                <c:pt idx="58">
                  <c:v>753.58806320000008</c:v>
                </c:pt>
                <c:pt idx="59">
                  <c:v>751.57241399999998</c:v>
                </c:pt>
                <c:pt idx="60">
                  <c:v>837.68195839999998</c:v>
                </c:pt>
                <c:pt idx="61">
                  <c:v>835.6663092</c:v>
                </c:pt>
              </c:numCache>
            </c:numRef>
          </c:xVal>
          <c:yVal>
            <c:numRef>
              <c:f>all_mix_noTM!$R$2:$R$63</c:f>
              <c:numCache>
                <c:formatCode>0.00</c:formatCode>
                <c:ptCount val="62"/>
                <c:pt idx="0">
                  <c:v>289.09999999999997</c:v>
                </c:pt>
                <c:pt idx="1">
                  <c:v>300.86666666666667</c:v>
                </c:pt>
                <c:pt idx="2">
                  <c:v>297.76666666666665</c:v>
                </c:pt>
                <c:pt idx="3">
                  <c:v>301.36666666666667</c:v>
                </c:pt>
                <c:pt idx="4">
                  <c:v>295.40000000000003</c:v>
                </c:pt>
                <c:pt idx="5">
                  <c:v>290</c:v>
                </c:pt>
                <c:pt idx="6">
                  <c:v>284.2</c:v>
                </c:pt>
                <c:pt idx="7">
                  <c:v>298.09999999999997</c:v>
                </c:pt>
                <c:pt idx="8">
                  <c:v>289.56666666666666</c:v>
                </c:pt>
                <c:pt idx="9">
                  <c:v>292.73333333333329</c:v>
                </c:pt>
                <c:pt idx="10">
                  <c:v>295.4666666666667</c:v>
                </c:pt>
                <c:pt idx="11">
                  <c:v>296.50000000000006</c:v>
                </c:pt>
                <c:pt idx="12">
                  <c:v>287.40000000000003</c:v>
                </c:pt>
                <c:pt idx="13">
                  <c:v>291.86666666666662</c:v>
                </c:pt>
                <c:pt idx="14">
                  <c:v>296.43333333333334</c:v>
                </c:pt>
                <c:pt idx="15">
                  <c:v>298.16666666666669</c:v>
                </c:pt>
                <c:pt idx="16">
                  <c:v>280</c:v>
                </c:pt>
                <c:pt idx="17">
                  <c:v>291.22500000000002</c:v>
                </c:pt>
                <c:pt idx="18">
                  <c:v>289.05</c:v>
                </c:pt>
                <c:pt idx="19">
                  <c:v>293.02499999999998</c:v>
                </c:pt>
                <c:pt idx="20">
                  <c:v>285.95</c:v>
                </c:pt>
                <c:pt idx="21">
                  <c:v>279.20000000000005</c:v>
                </c:pt>
                <c:pt idx="22">
                  <c:v>272.79999999999995</c:v>
                </c:pt>
                <c:pt idx="23">
                  <c:v>288.45</c:v>
                </c:pt>
                <c:pt idx="24">
                  <c:v>235.3</c:v>
                </c:pt>
                <c:pt idx="25">
                  <c:v>242.27500000000001</c:v>
                </c:pt>
                <c:pt idx="26">
                  <c:v>236.6</c:v>
                </c:pt>
                <c:pt idx="27">
                  <c:v>232.27500000000001</c:v>
                </c:pt>
                <c:pt idx="29">
                  <c:v>221.82499999999999</c:v>
                </c:pt>
                <c:pt idx="30">
                  <c:v>228.85000000000002</c:v>
                </c:pt>
                <c:pt idx="32">
                  <c:v>222.32499999999999</c:v>
                </c:pt>
                <c:pt idx="33">
                  <c:v>218.20000000000002</c:v>
                </c:pt>
                <c:pt idx="34">
                  <c:v>225.92500000000001</c:v>
                </c:pt>
                <c:pt idx="35">
                  <c:v>279.64999999999998</c:v>
                </c:pt>
                <c:pt idx="36">
                  <c:v>281.10000000000002</c:v>
                </c:pt>
                <c:pt idx="37">
                  <c:v>285.47500000000002</c:v>
                </c:pt>
                <c:pt idx="38">
                  <c:v>286.02499999999998</c:v>
                </c:pt>
                <c:pt idx="39">
                  <c:v>242.15</c:v>
                </c:pt>
                <c:pt idx="40">
                  <c:v>236.07499999999999</c:v>
                </c:pt>
                <c:pt idx="41">
                  <c:v>229.47499999999999</c:v>
                </c:pt>
                <c:pt idx="42">
                  <c:v>237.17500000000001</c:v>
                </c:pt>
                <c:pt idx="43">
                  <c:v>252.55</c:v>
                </c:pt>
                <c:pt idx="44">
                  <c:v>258.89999999999998</c:v>
                </c:pt>
                <c:pt idx="45">
                  <c:v>258.27500000000003</c:v>
                </c:pt>
                <c:pt idx="46">
                  <c:v>265.39999999999998</c:v>
                </c:pt>
                <c:pt idx="47">
                  <c:v>272.02499999999998</c:v>
                </c:pt>
                <c:pt idx="48">
                  <c:v>278.67499999999995</c:v>
                </c:pt>
                <c:pt idx="49">
                  <c:v>279.07499999999999</c:v>
                </c:pt>
                <c:pt idx="50">
                  <c:v>281</c:v>
                </c:pt>
                <c:pt idx="51">
                  <c:v>282.59999999999997</c:v>
                </c:pt>
                <c:pt idx="52">
                  <c:v>286.95</c:v>
                </c:pt>
                <c:pt idx="53">
                  <c:v>253.125</c:v>
                </c:pt>
                <c:pt idx="54">
                  <c:v>259.5</c:v>
                </c:pt>
                <c:pt idx="55">
                  <c:v>279.3</c:v>
                </c:pt>
                <c:pt idx="56">
                  <c:v>279.625</c:v>
                </c:pt>
                <c:pt idx="57">
                  <c:v>286.89999999999998</c:v>
                </c:pt>
                <c:pt idx="58">
                  <c:v>292.17499999999995</c:v>
                </c:pt>
                <c:pt idx="59">
                  <c:v>287.97500000000002</c:v>
                </c:pt>
                <c:pt idx="60">
                  <c:v>308.25</c:v>
                </c:pt>
                <c:pt idx="61">
                  <c:v>304.85000000000002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D3-452E-BCB0-C7628AD9C186}"/>
            </c:ext>
          </c:extLst>
        </c:ser>
        <c:ser>
          <c:idx val="3"/>
          <c:order val="2"/>
          <c:tx>
            <c:v>[M+NH4]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rgbClr val="7030A0"/>
                </a:solidFill>
              </a:ln>
              <a:effectLst/>
            </c:spPr>
          </c:marker>
          <c:xVal>
            <c:numRef>
              <c:f>all_mix_noTM!$U$2:$U$63</c:f>
              <c:numCache>
                <c:formatCode>General</c:formatCode>
                <c:ptCount val="62"/>
                <c:pt idx="0">
                  <c:v>751.59594880000009</c:v>
                </c:pt>
                <c:pt idx="1">
                  <c:v>807.65854560000002</c:v>
                </c:pt>
                <c:pt idx="2">
                  <c:v>805.64289640000004</c:v>
                </c:pt>
                <c:pt idx="3">
                  <c:v>851.62724720000006</c:v>
                </c:pt>
                <c:pt idx="4">
                  <c:v>803.62724720000006</c:v>
                </c:pt>
                <c:pt idx="5">
                  <c:v>799.59594880000009</c:v>
                </c:pt>
                <c:pt idx="6">
                  <c:v>795.5646504</c:v>
                </c:pt>
                <c:pt idx="7">
                  <c:v>811.63233220000006</c:v>
                </c:pt>
                <c:pt idx="8">
                  <c:v>751.59594880000009</c:v>
                </c:pt>
                <c:pt idx="9">
                  <c:v>799.59594880000009</c:v>
                </c:pt>
                <c:pt idx="10">
                  <c:v>803.62724720000006</c:v>
                </c:pt>
                <c:pt idx="11">
                  <c:v>789.64798140000005</c:v>
                </c:pt>
                <c:pt idx="12">
                  <c:v>751.59594880000009</c:v>
                </c:pt>
                <c:pt idx="13">
                  <c:v>803.62724720000006</c:v>
                </c:pt>
                <c:pt idx="14">
                  <c:v>789.64798140000005</c:v>
                </c:pt>
                <c:pt idx="15">
                  <c:v>799.59594880000009</c:v>
                </c:pt>
                <c:pt idx="16">
                  <c:v>709.54900120000002</c:v>
                </c:pt>
                <c:pt idx="17">
                  <c:v>765.61159800000007</c:v>
                </c:pt>
                <c:pt idx="18">
                  <c:v>763.59594880000009</c:v>
                </c:pt>
                <c:pt idx="19">
                  <c:v>809.5802996000001</c:v>
                </c:pt>
                <c:pt idx="20">
                  <c:v>761.5802996000001</c:v>
                </c:pt>
                <c:pt idx="21">
                  <c:v>757.54900120000002</c:v>
                </c:pt>
                <c:pt idx="22">
                  <c:v>753.51770280000005</c:v>
                </c:pt>
                <c:pt idx="23">
                  <c:v>769.5853846</c:v>
                </c:pt>
                <c:pt idx="24">
                  <c:v>513.36629579999999</c:v>
                </c:pt>
                <c:pt idx="25">
                  <c:v>541.39759420000007</c:v>
                </c:pt>
                <c:pt idx="26">
                  <c:v>539.38194500000009</c:v>
                </c:pt>
                <c:pt idx="27">
                  <c:v>537.3662958000001</c:v>
                </c:pt>
                <c:pt idx="28">
                  <c:v>585.3662958000001</c:v>
                </c:pt>
                <c:pt idx="29">
                  <c:v>471.31934819999998</c:v>
                </c:pt>
                <c:pt idx="30">
                  <c:v>499.3506466</c:v>
                </c:pt>
                <c:pt idx="31">
                  <c:v>497.33499740000002</c:v>
                </c:pt>
                <c:pt idx="32">
                  <c:v>519.31934820000004</c:v>
                </c:pt>
                <c:pt idx="33">
                  <c:v>455.32443319999999</c:v>
                </c:pt>
                <c:pt idx="34">
                  <c:v>483.35573160000001</c:v>
                </c:pt>
                <c:pt idx="35">
                  <c:v>709.54900120000002</c:v>
                </c:pt>
                <c:pt idx="36">
                  <c:v>757.54900120000002</c:v>
                </c:pt>
                <c:pt idx="37">
                  <c:v>761.5802996000001</c:v>
                </c:pt>
                <c:pt idx="38">
                  <c:v>747.6010338000001</c:v>
                </c:pt>
                <c:pt idx="39">
                  <c:v>541.39759420000007</c:v>
                </c:pt>
                <c:pt idx="40">
                  <c:v>561.3662958000001</c:v>
                </c:pt>
                <c:pt idx="41">
                  <c:v>497.3713808</c:v>
                </c:pt>
                <c:pt idx="42">
                  <c:v>525.40267919999997</c:v>
                </c:pt>
                <c:pt idx="43">
                  <c:v>555.5458910000001</c:v>
                </c:pt>
                <c:pt idx="44">
                  <c:v>583.57718940000007</c:v>
                </c:pt>
                <c:pt idx="45">
                  <c:v>581.56154020000008</c:v>
                </c:pt>
                <c:pt idx="46">
                  <c:v>611.60848780000003</c:v>
                </c:pt>
                <c:pt idx="47">
                  <c:v>639.6397862</c:v>
                </c:pt>
                <c:pt idx="48">
                  <c:v>667.67108460000009</c:v>
                </c:pt>
                <c:pt idx="49">
                  <c:v>665.6554354000001</c:v>
                </c:pt>
                <c:pt idx="50">
                  <c:v>707.6061188000001</c:v>
                </c:pt>
                <c:pt idx="51">
                  <c:v>735.5646504</c:v>
                </c:pt>
                <c:pt idx="52">
                  <c:v>761.5802996000001</c:v>
                </c:pt>
                <c:pt idx="53">
                  <c:v>562.58911880000005</c:v>
                </c:pt>
                <c:pt idx="54">
                  <c:v>590.62041720000002</c:v>
                </c:pt>
                <c:pt idx="55">
                  <c:v>674.71431240000004</c:v>
                </c:pt>
                <c:pt idx="56">
                  <c:v>672.69866320000006</c:v>
                </c:pt>
                <c:pt idx="57">
                  <c:v>720.60136820000002</c:v>
                </c:pt>
                <c:pt idx="58">
                  <c:v>748.63266660000011</c:v>
                </c:pt>
                <c:pt idx="59">
                  <c:v>746.61701740000001</c:v>
                </c:pt>
                <c:pt idx="60">
                  <c:v>832.72656180000001</c:v>
                </c:pt>
                <c:pt idx="61">
                  <c:v>830.71091260000003</c:v>
                </c:pt>
              </c:numCache>
            </c:numRef>
          </c:xVal>
          <c:yVal>
            <c:numRef>
              <c:f>all_mix_noTM!$V$2:$V$63</c:f>
              <c:numCache>
                <c:formatCode>0.00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D3-452E-BCB0-C7628AD9C186}"/>
            </c:ext>
          </c:extLst>
        </c:ser>
        <c:ser>
          <c:idx val="4"/>
          <c:order val="3"/>
          <c:tx>
            <c:v>[M+H-H2O]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all_mix_noTM!$W$2:$W$63</c:f>
              <c:numCache>
                <c:formatCode>0.0000</c:formatCode>
                <c:ptCount val="62"/>
                <c:pt idx="0">
                  <c:v>716.55883680000011</c:v>
                </c:pt>
                <c:pt idx="1">
                  <c:v>772.62143360000005</c:v>
                </c:pt>
                <c:pt idx="2">
                  <c:v>770.60578440000006</c:v>
                </c:pt>
                <c:pt idx="3">
                  <c:v>816.59013520000008</c:v>
                </c:pt>
                <c:pt idx="4">
                  <c:v>768.59013520000008</c:v>
                </c:pt>
                <c:pt idx="5">
                  <c:v>764.55883680000011</c:v>
                </c:pt>
                <c:pt idx="6">
                  <c:v>760.52753840000003</c:v>
                </c:pt>
                <c:pt idx="7">
                  <c:v>776.59522020000009</c:v>
                </c:pt>
                <c:pt idx="8">
                  <c:v>716.55883680000011</c:v>
                </c:pt>
                <c:pt idx="9">
                  <c:v>764.55883680000011</c:v>
                </c:pt>
                <c:pt idx="10">
                  <c:v>768.59013520000008</c:v>
                </c:pt>
                <c:pt idx="11">
                  <c:v>754.61086940000007</c:v>
                </c:pt>
                <c:pt idx="12">
                  <c:v>716.55883680000011</c:v>
                </c:pt>
                <c:pt idx="13">
                  <c:v>768.59013520000008</c:v>
                </c:pt>
                <c:pt idx="14">
                  <c:v>754.61086940000007</c:v>
                </c:pt>
                <c:pt idx="15">
                  <c:v>764.55883680000011</c:v>
                </c:pt>
                <c:pt idx="16">
                  <c:v>674.51188920000004</c:v>
                </c:pt>
                <c:pt idx="17">
                  <c:v>730.57448600000009</c:v>
                </c:pt>
                <c:pt idx="18">
                  <c:v>728.55883680000011</c:v>
                </c:pt>
                <c:pt idx="19">
                  <c:v>774.54318760000012</c:v>
                </c:pt>
                <c:pt idx="20">
                  <c:v>726.54318760000012</c:v>
                </c:pt>
                <c:pt idx="21">
                  <c:v>722.51188920000004</c:v>
                </c:pt>
                <c:pt idx="22">
                  <c:v>718.48059080000007</c:v>
                </c:pt>
                <c:pt idx="23">
                  <c:v>734.54827260000002</c:v>
                </c:pt>
                <c:pt idx="24">
                  <c:v>478.32918380000001</c:v>
                </c:pt>
                <c:pt idx="25">
                  <c:v>506.36048220000004</c:v>
                </c:pt>
                <c:pt idx="26">
                  <c:v>504.34483300000005</c:v>
                </c:pt>
                <c:pt idx="27">
                  <c:v>502.32918380000007</c:v>
                </c:pt>
                <c:pt idx="28">
                  <c:v>550.32918380000012</c:v>
                </c:pt>
                <c:pt idx="29">
                  <c:v>436.2822362</c:v>
                </c:pt>
                <c:pt idx="30">
                  <c:v>464.31353460000003</c:v>
                </c:pt>
                <c:pt idx="31">
                  <c:v>462.29788540000004</c:v>
                </c:pt>
                <c:pt idx="32">
                  <c:v>484.2822362</c:v>
                </c:pt>
                <c:pt idx="33">
                  <c:v>420.28732120000001</c:v>
                </c:pt>
                <c:pt idx="34">
                  <c:v>448.31861960000003</c:v>
                </c:pt>
                <c:pt idx="35">
                  <c:v>674.51188920000004</c:v>
                </c:pt>
                <c:pt idx="36">
                  <c:v>722.51188920000004</c:v>
                </c:pt>
                <c:pt idx="37">
                  <c:v>726.54318760000012</c:v>
                </c:pt>
                <c:pt idx="38">
                  <c:v>712.56392180000012</c:v>
                </c:pt>
                <c:pt idx="39">
                  <c:v>506.36048220000004</c:v>
                </c:pt>
                <c:pt idx="40">
                  <c:v>526.32918380000012</c:v>
                </c:pt>
                <c:pt idx="41">
                  <c:v>462.33426880000002</c:v>
                </c:pt>
                <c:pt idx="42">
                  <c:v>490.36556719999999</c:v>
                </c:pt>
                <c:pt idx="43">
                  <c:v>520.50877900000012</c:v>
                </c:pt>
                <c:pt idx="44">
                  <c:v>548.54007740000009</c:v>
                </c:pt>
                <c:pt idx="45">
                  <c:v>546.5244282000001</c:v>
                </c:pt>
                <c:pt idx="46">
                  <c:v>576.57137580000006</c:v>
                </c:pt>
                <c:pt idx="47">
                  <c:v>604.60267420000002</c:v>
                </c:pt>
                <c:pt idx="48">
                  <c:v>632.63397260000011</c:v>
                </c:pt>
                <c:pt idx="49">
                  <c:v>630.61832340000012</c:v>
                </c:pt>
                <c:pt idx="50">
                  <c:v>672.56900680000012</c:v>
                </c:pt>
                <c:pt idx="51">
                  <c:v>700.52753840000003</c:v>
                </c:pt>
                <c:pt idx="52">
                  <c:v>726.54318760000012</c:v>
                </c:pt>
                <c:pt idx="53">
                  <c:v>527.55200680000007</c:v>
                </c:pt>
                <c:pt idx="54">
                  <c:v>555.58330520000004</c:v>
                </c:pt>
                <c:pt idx="55">
                  <c:v>639.67720040000006</c:v>
                </c:pt>
                <c:pt idx="56">
                  <c:v>637.66155120000008</c:v>
                </c:pt>
                <c:pt idx="57">
                  <c:v>685.56425620000005</c:v>
                </c:pt>
                <c:pt idx="58">
                  <c:v>713.59555460000013</c:v>
                </c:pt>
                <c:pt idx="59">
                  <c:v>711.57990540000003</c:v>
                </c:pt>
                <c:pt idx="60">
                  <c:v>797.68944980000003</c:v>
                </c:pt>
                <c:pt idx="61">
                  <c:v>795.67380060000005</c:v>
                </c:pt>
              </c:numCache>
            </c:numRef>
          </c:xVal>
          <c:yVal>
            <c:numRef>
              <c:f>all_mix_noTM!$X$2:$X$63</c:f>
              <c:numCache>
                <c:formatCode>0.00</c:formatCode>
                <c:ptCount val="62"/>
                <c:pt idx="43">
                  <c:v>256.7</c:v>
                </c:pt>
                <c:pt idx="44">
                  <c:v>263.43999999999994</c:v>
                </c:pt>
                <c:pt idx="45">
                  <c:v>259.91999999999996</c:v>
                </c:pt>
                <c:pt idx="46">
                  <c:v>269.74000000000007</c:v>
                </c:pt>
                <c:pt idx="47">
                  <c:v>275.53999999999996</c:v>
                </c:pt>
                <c:pt idx="48">
                  <c:v>282.02</c:v>
                </c:pt>
                <c:pt idx="49">
                  <c:v>278.96000000000004</c:v>
                </c:pt>
                <c:pt idx="53">
                  <c:v>257.5</c:v>
                </c:pt>
                <c:pt idx="54">
                  <c:v>264.12</c:v>
                </c:pt>
                <c:pt idx="55">
                  <c:v>282.64</c:v>
                </c:pt>
                <c:pt idx="56">
                  <c:v>279.5</c:v>
                </c:pt>
                <c:pt idx="57">
                  <c:v>116.31999999999998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3-452E-BCB0-C7628AD9C186}"/>
            </c:ext>
          </c:extLst>
        </c:ser>
        <c:ser>
          <c:idx val="2"/>
          <c:order val="4"/>
          <c:tx>
            <c:v>[M-H]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3"/>
                </a:solidFill>
              </a:ln>
              <a:effectLst/>
            </c:spPr>
          </c:marker>
          <c:xVal>
            <c:numRef>
              <c:f>all_mix_noTM!$Y$2:$Y$63</c:f>
              <c:numCache>
                <c:formatCode>0.0000</c:formatCode>
                <c:ptCount val="62"/>
                <c:pt idx="0">
                  <c:v>732.55484899999999</c:v>
                </c:pt>
                <c:pt idx="1">
                  <c:v>788.61744579999993</c:v>
                </c:pt>
                <c:pt idx="2">
                  <c:v>786.60179659999994</c:v>
                </c:pt>
                <c:pt idx="3">
                  <c:v>832.58614739999996</c:v>
                </c:pt>
                <c:pt idx="4">
                  <c:v>784.58614739999996</c:v>
                </c:pt>
                <c:pt idx="5">
                  <c:v>780.55484899999999</c:v>
                </c:pt>
                <c:pt idx="6">
                  <c:v>776.52355059999991</c:v>
                </c:pt>
                <c:pt idx="7">
                  <c:v>792.59123239999997</c:v>
                </c:pt>
                <c:pt idx="8">
                  <c:v>732.55484899999999</c:v>
                </c:pt>
                <c:pt idx="9">
                  <c:v>780.55484899999999</c:v>
                </c:pt>
                <c:pt idx="10">
                  <c:v>784.58614739999996</c:v>
                </c:pt>
                <c:pt idx="11">
                  <c:v>770.60688159999995</c:v>
                </c:pt>
                <c:pt idx="12">
                  <c:v>732.55484899999999</c:v>
                </c:pt>
                <c:pt idx="13">
                  <c:v>784.58614739999996</c:v>
                </c:pt>
                <c:pt idx="14">
                  <c:v>770.60688159999995</c:v>
                </c:pt>
                <c:pt idx="15">
                  <c:v>780.55484899999999</c:v>
                </c:pt>
                <c:pt idx="16">
                  <c:v>690.50790139999992</c:v>
                </c:pt>
                <c:pt idx="17">
                  <c:v>746.57049819999997</c:v>
                </c:pt>
                <c:pt idx="18">
                  <c:v>744.55484899999999</c:v>
                </c:pt>
                <c:pt idx="19">
                  <c:v>790.53919980000001</c:v>
                </c:pt>
                <c:pt idx="20">
                  <c:v>742.53919980000001</c:v>
                </c:pt>
                <c:pt idx="21">
                  <c:v>738.50790139999992</c:v>
                </c:pt>
                <c:pt idx="22">
                  <c:v>734.47660299999995</c:v>
                </c:pt>
                <c:pt idx="23">
                  <c:v>750.5442847999999</c:v>
                </c:pt>
                <c:pt idx="24">
                  <c:v>494.32519600000001</c:v>
                </c:pt>
                <c:pt idx="25">
                  <c:v>522.35649439999997</c:v>
                </c:pt>
                <c:pt idx="26">
                  <c:v>520.34084519999999</c:v>
                </c:pt>
                <c:pt idx="27">
                  <c:v>518.32519600000001</c:v>
                </c:pt>
                <c:pt idx="28">
                  <c:v>566.32519600000001</c:v>
                </c:pt>
                <c:pt idx="29">
                  <c:v>452.2782484</c:v>
                </c:pt>
                <c:pt idx="30">
                  <c:v>480.30954680000002</c:v>
                </c:pt>
                <c:pt idx="31">
                  <c:v>478.29389760000004</c:v>
                </c:pt>
                <c:pt idx="32">
                  <c:v>500.2782484</c:v>
                </c:pt>
                <c:pt idx="33">
                  <c:v>436.2833334</c:v>
                </c:pt>
                <c:pt idx="34">
                  <c:v>464.31463180000003</c:v>
                </c:pt>
                <c:pt idx="35">
                  <c:v>690.50790139999992</c:v>
                </c:pt>
                <c:pt idx="36">
                  <c:v>738.50790139999992</c:v>
                </c:pt>
                <c:pt idx="37">
                  <c:v>742.53919980000001</c:v>
                </c:pt>
                <c:pt idx="38">
                  <c:v>728.559934</c:v>
                </c:pt>
                <c:pt idx="39">
                  <c:v>522.35649439999997</c:v>
                </c:pt>
                <c:pt idx="40">
                  <c:v>542.32519600000001</c:v>
                </c:pt>
                <c:pt idx="41">
                  <c:v>478.33028100000001</c:v>
                </c:pt>
                <c:pt idx="42">
                  <c:v>506.36157939999998</c:v>
                </c:pt>
                <c:pt idx="43">
                  <c:v>536.5047912</c:v>
                </c:pt>
                <c:pt idx="44">
                  <c:v>564.53608959999997</c:v>
                </c:pt>
                <c:pt idx="45">
                  <c:v>562.52044039999998</c:v>
                </c:pt>
                <c:pt idx="46">
                  <c:v>592.56738799999994</c:v>
                </c:pt>
                <c:pt idx="47">
                  <c:v>620.59868639999991</c:v>
                </c:pt>
                <c:pt idx="48">
                  <c:v>648.62998479999999</c:v>
                </c:pt>
                <c:pt idx="49">
                  <c:v>646.6143356</c:v>
                </c:pt>
                <c:pt idx="50">
                  <c:v>688.56501900000001</c:v>
                </c:pt>
                <c:pt idx="51">
                  <c:v>716.52355059999991</c:v>
                </c:pt>
                <c:pt idx="52">
                  <c:v>742.53919980000001</c:v>
                </c:pt>
                <c:pt idx="53">
                  <c:v>543.54801899999995</c:v>
                </c:pt>
                <c:pt idx="54">
                  <c:v>571.57931739999992</c:v>
                </c:pt>
                <c:pt idx="55">
                  <c:v>655.67321259999994</c:v>
                </c:pt>
                <c:pt idx="56">
                  <c:v>653.65756339999996</c:v>
                </c:pt>
                <c:pt idx="57">
                  <c:v>701.56026839999993</c:v>
                </c:pt>
                <c:pt idx="58">
                  <c:v>729.59156680000001</c:v>
                </c:pt>
                <c:pt idx="59">
                  <c:v>727.57591759999991</c:v>
                </c:pt>
                <c:pt idx="60">
                  <c:v>813.68546199999992</c:v>
                </c:pt>
                <c:pt idx="61">
                  <c:v>811.66981279999993</c:v>
                </c:pt>
              </c:numCache>
            </c:numRef>
          </c:xVal>
          <c:yVal>
            <c:numRef>
              <c:f>all_mix_noTM!$Z$2:$Z$63</c:f>
              <c:numCache>
                <c:formatCode>0.00</c:formatCode>
                <c:ptCount val="62"/>
                <c:pt idx="16">
                  <c:v>264.93999999999994</c:v>
                </c:pt>
                <c:pt idx="17">
                  <c:v>277.82000000000005</c:v>
                </c:pt>
                <c:pt idx="18">
                  <c:v>276.12</c:v>
                </c:pt>
                <c:pt idx="19">
                  <c:v>282.52</c:v>
                </c:pt>
                <c:pt idx="20">
                  <c:v>274.16000000000003</c:v>
                </c:pt>
                <c:pt idx="21">
                  <c:v>270.43999999999994</c:v>
                </c:pt>
                <c:pt idx="22">
                  <c:v>267.82</c:v>
                </c:pt>
                <c:pt idx="23">
                  <c:v>277.77999999999997</c:v>
                </c:pt>
                <c:pt idx="29">
                  <c:v>211.42</c:v>
                </c:pt>
                <c:pt idx="30">
                  <c:v>218.7</c:v>
                </c:pt>
                <c:pt idx="31">
                  <c:v>216.01999999999998</c:v>
                </c:pt>
                <c:pt idx="32">
                  <c:v>218.02000000000004</c:v>
                </c:pt>
                <c:pt idx="33">
                  <c:v>210.04000000000002</c:v>
                </c:pt>
                <c:pt idx="34">
                  <c:v>217.4</c:v>
                </c:pt>
                <c:pt idx="35">
                  <c:v>265.10000000000002</c:v>
                </c:pt>
                <c:pt idx="36">
                  <c:v>272.12</c:v>
                </c:pt>
                <c:pt idx="37">
                  <c:v>274.53999999999996</c:v>
                </c:pt>
                <c:pt idx="38">
                  <c:v>275.45999999999998</c:v>
                </c:pt>
                <c:pt idx="43">
                  <c:v>258.2</c:v>
                </c:pt>
                <c:pt idx="45">
                  <c:v>262.41999999999996</c:v>
                </c:pt>
                <c:pt idx="50">
                  <c:v>267.8</c:v>
                </c:pt>
                <c:pt idx="51">
                  <c:v>269.62</c:v>
                </c:pt>
                <c:pt idx="52">
                  <c:v>276.58000000000004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3-452E-BCB0-C7628AD9C186}"/>
            </c:ext>
          </c:extLst>
        </c:ser>
        <c:ser>
          <c:idx val="5"/>
          <c:order val="5"/>
          <c:tx>
            <c:v>[M-Cl]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6"/>
                </a:solidFill>
              </a:ln>
              <a:effectLst/>
            </c:spPr>
          </c:marker>
          <c:xVal>
            <c:numRef>
              <c:f>all_mix_noTM!$AA$2:$AA$63</c:f>
              <c:numCache>
                <c:formatCode>0.00</c:formatCode>
                <c:ptCount val="62"/>
                <c:pt idx="0">
                  <c:v>768.53152660000001</c:v>
                </c:pt>
                <c:pt idx="1">
                  <c:v>824.59412339999994</c:v>
                </c:pt>
                <c:pt idx="2">
                  <c:v>822.57847419999996</c:v>
                </c:pt>
                <c:pt idx="3">
                  <c:v>868.56282499999998</c:v>
                </c:pt>
                <c:pt idx="4">
                  <c:v>820.56282499999998</c:v>
                </c:pt>
                <c:pt idx="5">
                  <c:v>816.53152660000001</c:v>
                </c:pt>
                <c:pt idx="6">
                  <c:v>812.50022819999992</c:v>
                </c:pt>
                <c:pt idx="7">
                  <c:v>828.56790999999998</c:v>
                </c:pt>
                <c:pt idx="8">
                  <c:v>768.53152660000001</c:v>
                </c:pt>
                <c:pt idx="9">
                  <c:v>816.53152660000001</c:v>
                </c:pt>
                <c:pt idx="10">
                  <c:v>820.56282499999998</c:v>
                </c:pt>
                <c:pt idx="11">
                  <c:v>806.58355919999997</c:v>
                </c:pt>
                <c:pt idx="12">
                  <c:v>768.53152660000001</c:v>
                </c:pt>
                <c:pt idx="13">
                  <c:v>820.56282499999998</c:v>
                </c:pt>
                <c:pt idx="14">
                  <c:v>806.58355919999997</c:v>
                </c:pt>
                <c:pt idx="15">
                  <c:v>816.53152660000001</c:v>
                </c:pt>
                <c:pt idx="16">
                  <c:v>726.48457899999994</c:v>
                </c:pt>
                <c:pt idx="17">
                  <c:v>782.54717579999999</c:v>
                </c:pt>
                <c:pt idx="18">
                  <c:v>780.53152660000001</c:v>
                </c:pt>
                <c:pt idx="19">
                  <c:v>826.51587740000002</c:v>
                </c:pt>
                <c:pt idx="20">
                  <c:v>778.51587740000002</c:v>
                </c:pt>
                <c:pt idx="21">
                  <c:v>774.48457899999994</c:v>
                </c:pt>
                <c:pt idx="22">
                  <c:v>770.45328059999997</c:v>
                </c:pt>
                <c:pt idx="23">
                  <c:v>786.52096239999992</c:v>
                </c:pt>
                <c:pt idx="24">
                  <c:v>530.30187360000002</c:v>
                </c:pt>
                <c:pt idx="25">
                  <c:v>558.33317199999999</c:v>
                </c:pt>
                <c:pt idx="26">
                  <c:v>556.31752280000001</c:v>
                </c:pt>
                <c:pt idx="27">
                  <c:v>554.30187360000002</c:v>
                </c:pt>
                <c:pt idx="28">
                  <c:v>602.30187360000002</c:v>
                </c:pt>
                <c:pt idx="29">
                  <c:v>488.25492600000001</c:v>
                </c:pt>
                <c:pt idx="30">
                  <c:v>516.28622440000004</c:v>
                </c:pt>
                <c:pt idx="31">
                  <c:v>514.27057520000005</c:v>
                </c:pt>
                <c:pt idx="32">
                  <c:v>536.25492599999995</c:v>
                </c:pt>
                <c:pt idx="33">
                  <c:v>472.26001100000002</c:v>
                </c:pt>
                <c:pt idx="34">
                  <c:v>500.29130940000005</c:v>
                </c:pt>
                <c:pt idx="35">
                  <c:v>726.48457899999994</c:v>
                </c:pt>
                <c:pt idx="36">
                  <c:v>774.48457899999994</c:v>
                </c:pt>
                <c:pt idx="37">
                  <c:v>778.51587740000002</c:v>
                </c:pt>
                <c:pt idx="38">
                  <c:v>764.53661160000001</c:v>
                </c:pt>
                <c:pt idx="39">
                  <c:v>558.33317199999999</c:v>
                </c:pt>
                <c:pt idx="40">
                  <c:v>578.30187360000002</c:v>
                </c:pt>
                <c:pt idx="41">
                  <c:v>514.30695860000003</c:v>
                </c:pt>
                <c:pt idx="42">
                  <c:v>542.338257</c:v>
                </c:pt>
                <c:pt idx="43">
                  <c:v>572.48146880000002</c:v>
                </c:pt>
                <c:pt idx="44">
                  <c:v>600.51276719999998</c:v>
                </c:pt>
                <c:pt idx="45">
                  <c:v>598.497118</c:v>
                </c:pt>
                <c:pt idx="46">
                  <c:v>628.54406559999995</c:v>
                </c:pt>
                <c:pt idx="47">
                  <c:v>656.57536399999992</c:v>
                </c:pt>
                <c:pt idx="48">
                  <c:v>684.6066624</c:v>
                </c:pt>
                <c:pt idx="49">
                  <c:v>682.59101320000002</c:v>
                </c:pt>
                <c:pt idx="50">
                  <c:v>724.54169660000002</c:v>
                </c:pt>
                <c:pt idx="51">
                  <c:v>752.50022819999992</c:v>
                </c:pt>
                <c:pt idx="52">
                  <c:v>778.51587740000002</c:v>
                </c:pt>
                <c:pt idx="53">
                  <c:v>579.52469659999997</c:v>
                </c:pt>
                <c:pt idx="54">
                  <c:v>607.55599499999994</c:v>
                </c:pt>
                <c:pt idx="55">
                  <c:v>691.64989019999996</c:v>
                </c:pt>
                <c:pt idx="56">
                  <c:v>689.63424099999997</c:v>
                </c:pt>
                <c:pt idx="57">
                  <c:v>737.53694599999994</c:v>
                </c:pt>
                <c:pt idx="58">
                  <c:v>765.56824440000003</c:v>
                </c:pt>
                <c:pt idx="59">
                  <c:v>763.55259519999993</c:v>
                </c:pt>
                <c:pt idx="60">
                  <c:v>849.66213959999993</c:v>
                </c:pt>
                <c:pt idx="61">
                  <c:v>847.64649039999995</c:v>
                </c:pt>
              </c:numCache>
            </c:numRef>
          </c:xVal>
          <c:yVal>
            <c:numRef>
              <c:f>all_mix_noTM!$AB$2:$AB$63</c:f>
              <c:numCache>
                <c:formatCode>0.00</c:formatCode>
                <c:ptCount val="62"/>
                <c:pt idx="0">
                  <c:v>289.03999999999996</c:v>
                </c:pt>
                <c:pt idx="1">
                  <c:v>300.62</c:v>
                </c:pt>
                <c:pt idx="2">
                  <c:v>299.05999999999995</c:v>
                </c:pt>
                <c:pt idx="8">
                  <c:v>288.91999999999996</c:v>
                </c:pt>
                <c:pt idx="14">
                  <c:v>298.45</c:v>
                </c:pt>
                <c:pt idx="15">
                  <c:v>299.04999999999995</c:v>
                </c:pt>
                <c:pt idx="43">
                  <c:v>250.98000000000002</c:v>
                </c:pt>
                <c:pt idx="44">
                  <c:v>256.65999999999997</c:v>
                </c:pt>
                <c:pt idx="45">
                  <c:v>254.47999999999996</c:v>
                </c:pt>
                <c:pt idx="46">
                  <c:v>262.76</c:v>
                </c:pt>
                <c:pt idx="47">
                  <c:v>269.62</c:v>
                </c:pt>
                <c:pt idx="48">
                  <c:v>276.43999999999994</c:v>
                </c:pt>
                <c:pt idx="49">
                  <c:v>274.2</c:v>
                </c:pt>
                <c:pt idx="53">
                  <c:v>251.35999999999999</c:v>
                </c:pt>
                <c:pt idx="54">
                  <c:v>257.06000000000006</c:v>
                </c:pt>
                <c:pt idx="55">
                  <c:v>276.89999999999998</c:v>
                </c:pt>
                <c:pt idx="56">
                  <c:v>274.78000000000003</c:v>
                </c:pt>
                <c:pt idx="57">
                  <c:v>283.94000000000005</c:v>
                </c:pt>
                <c:pt idx="58">
                  <c:v>290.2</c:v>
                </c:pt>
                <c:pt idx="59">
                  <c:v>288.8</c:v>
                </c:pt>
                <c:pt idx="60">
                  <c:v>308.08</c:v>
                </c:pt>
                <c:pt idx="61">
                  <c:v>306.15999999999997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3-452E-BCB0-C7628AD9C186}"/>
            </c:ext>
          </c:extLst>
        </c:ser>
        <c:ser>
          <c:idx val="6"/>
          <c:order val="6"/>
          <c:tx>
            <c:v>[M-H+FA]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all_mix_noTM!$AC$2:$AC$63</c:f>
              <c:numCache>
                <c:formatCode>0.0000</c:formatCode>
                <c:ptCount val="62"/>
                <c:pt idx="0">
                  <c:v>778.56032819999996</c:v>
                </c:pt>
                <c:pt idx="1">
                  <c:v>834.6229249999999</c:v>
                </c:pt>
                <c:pt idx="2">
                  <c:v>832.60727579999991</c:v>
                </c:pt>
                <c:pt idx="3">
                  <c:v>878.59162659999993</c:v>
                </c:pt>
                <c:pt idx="4">
                  <c:v>830.59162659999993</c:v>
                </c:pt>
                <c:pt idx="5">
                  <c:v>826.56032819999996</c:v>
                </c:pt>
                <c:pt idx="6">
                  <c:v>822.52902979999988</c:v>
                </c:pt>
                <c:pt idx="7">
                  <c:v>838.59671159999994</c:v>
                </c:pt>
                <c:pt idx="8">
                  <c:v>778.56032819999996</c:v>
                </c:pt>
                <c:pt idx="9">
                  <c:v>826.56032819999996</c:v>
                </c:pt>
                <c:pt idx="10">
                  <c:v>830.59162659999993</c:v>
                </c:pt>
                <c:pt idx="11">
                  <c:v>816.61236079999992</c:v>
                </c:pt>
                <c:pt idx="12">
                  <c:v>778.56032819999996</c:v>
                </c:pt>
                <c:pt idx="13">
                  <c:v>830.59162659999993</c:v>
                </c:pt>
                <c:pt idx="14">
                  <c:v>816.61236079999992</c:v>
                </c:pt>
                <c:pt idx="15">
                  <c:v>826.56032819999996</c:v>
                </c:pt>
                <c:pt idx="16">
                  <c:v>736.51338059999989</c:v>
                </c:pt>
                <c:pt idx="17">
                  <c:v>792.57597739999994</c:v>
                </c:pt>
                <c:pt idx="18">
                  <c:v>790.56032819999996</c:v>
                </c:pt>
                <c:pt idx="19">
                  <c:v>836.54467899999997</c:v>
                </c:pt>
                <c:pt idx="20">
                  <c:v>788.54467899999997</c:v>
                </c:pt>
                <c:pt idx="21">
                  <c:v>784.51338059999989</c:v>
                </c:pt>
                <c:pt idx="22">
                  <c:v>780.48208219999992</c:v>
                </c:pt>
                <c:pt idx="23">
                  <c:v>796.54976399999987</c:v>
                </c:pt>
                <c:pt idx="24">
                  <c:v>540.33067519999997</c:v>
                </c:pt>
                <c:pt idx="25">
                  <c:v>568.36197359999994</c:v>
                </c:pt>
                <c:pt idx="26">
                  <c:v>566.34632439999996</c:v>
                </c:pt>
                <c:pt idx="27">
                  <c:v>564.33067519999997</c:v>
                </c:pt>
                <c:pt idx="28">
                  <c:v>612.33067519999997</c:v>
                </c:pt>
                <c:pt idx="29">
                  <c:v>498.28372760000002</c:v>
                </c:pt>
                <c:pt idx="30">
                  <c:v>526.31502599999999</c:v>
                </c:pt>
                <c:pt idx="31">
                  <c:v>524.2993768</c:v>
                </c:pt>
                <c:pt idx="32">
                  <c:v>546.28372760000002</c:v>
                </c:pt>
                <c:pt idx="33">
                  <c:v>482.28881260000003</c:v>
                </c:pt>
                <c:pt idx="34">
                  <c:v>510.32011100000005</c:v>
                </c:pt>
                <c:pt idx="35">
                  <c:v>736.51338059999989</c:v>
                </c:pt>
                <c:pt idx="36">
                  <c:v>784.51338059999989</c:v>
                </c:pt>
                <c:pt idx="37">
                  <c:v>788.54467899999997</c:v>
                </c:pt>
                <c:pt idx="38">
                  <c:v>774.56541319999997</c:v>
                </c:pt>
                <c:pt idx="39">
                  <c:v>568.36197359999994</c:v>
                </c:pt>
                <c:pt idx="40">
                  <c:v>588.33067519999997</c:v>
                </c:pt>
                <c:pt idx="41">
                  <c:v>524.33576019999998</c:v>
                </c:pt>
                <c:pt idx="42">
                  <c:v>552.36705859999995</c:v>
                </c:pt>
                <c:pt idx="43">
                  <c:v>582.51027039999997</c:v>
                </c:pt>
                <c:pt idx="44">
                  <c:v>610.54156879999994</c:v>
                </c:pt>
                <c:pt idx="45">
                  <c:v>608.52591959999995</c:v>
                </c:pt>
                <c:pt idx="46">
                  <c:v>638.57286719999991</c:v>
                </c:pt>
                <c:pt idx="47">
                  <c:v>666.60416559999987</c:v>
                </c:pt>
                <c:pt idx="48">
                  <c:v>694.63546399999996</c:v>
                </c:pt>
                <c:pt idx="49">
                  <c:v>692.61981479999997</c:v>
                </c:pt>
                <c:pt idx="50">
                  <c:v>734.57049819999997</c:v>
                </c:pt>
                <c:pt idx="51">
                  <c:v>762.52902979999988</c:v>
                </c:pt>
                <c:pt idx="52">
                  <c:v>788.54467899999997</c:v>
                </c:pt>
                <c:pt idx="53">
                  <c:v>589.55349819999992</c:v>
                </c:pt>
                <c:pt idx="54">
                  <c:v>617.58479659999989</c:v>
                </c:pt>
                <c:pt idx="55">
                  <c:v>701.67869179999991</c:v>
                </c:pt>
                <c:pt idx="56">
                  <c:v>699.66304259999993</c:v>
                </c:pt>
                <c:pt idx="57">
                  <c:v>747.5657475999999</c:v>
                </c:pt>
                <c:pt idx="58">
                  <c:v>775.59704599999998</c:v>
                </c:pt>
                <c:pt idx="59">
                  <c:v>773.58139679999988</c:v>
                </c:pt>
                <c:pt idx="60">
                  <c:v>859.69094119999988</c:v>
                </c:pt>
                <c:pt idx="61">
                  <c:v>857.6752919999999</c:v>
                </c:pt>
              </c:numCache>
            </c:numRef>
          </c:xVal>
          <c:yVal>
            <c:numRef>
              <c:f>all_mix_noTM!$AD$2:$AD$63</c:f>
              <c:numCache>
                <c:formatCode>0.00</c:formatCode>
                <c:ptCount val="62"/>
                <c:pt idx="0">
                  <c:v>289.98</c:v>
                </c:pt>
                <c:pt idx="1">
                  <c:v>301.36</c:v>
                </c:pt>
                <c:pt idx="2">
                  <c:v>299.82000000000005</c:v>
                </c:pt>
                <c:pt idx="3">
                  <c:v>304.7</c:v>
                </c:pt>
                <c:pt idx="4">
                  <c:v>297.82000000000005</c:v>
                </c:pt>
                <c:pt idx="5">
                  <c:v>294.42</c:v>
                </c:pt>
                <c:pt idx="6">
                  <c:v>291.66000000000003</c:v>
                </c:pt>
                <c:pt idx="7">
                  <c:v>300.58000000000004</c:v>
                </c:pt>
                <c:pt idx="8">
                  <c:v>290.21999999999997</c:v>
                </c:pt>
                <c:pt idx="9">
                  <c:v>295.7</c:v>
                </c:pt>
                <c:pt idx="10">
                  <c:v>298.21999999999997</c:v>
                </c:pt>
                <c:pt idx="11">
                  <c:v>299.3</c:v>
                </c:pt>
                <c:pt idx="12">
                  <c:v>293.45</c:v>
                </c:pt>
                <c:pt idx="13">
                  <c:v>294.07499999999999</c:v>
                </c:pt>
                <c:pt idx="14">
                  <c:v>300.02499999999998</c:v>
                </c:pt>
                <c:pt idx="15">
                  <c:v>299.67499999999995</c:v>
                </c:pt>
                <c:pt idx="24">
                  <c:v>239</c:v>
                </c:pt>
                <c:pt idx="25">
                  <c:v>246.2</c:v>
                </c:pt>
                <c:pt idx="26">
                  <c:v>243.26000000000005</c:v>
                </c:pt>
                <c:pt idx="27">
                  <c:v>240.51999999999998</c:v>
                </c:pt>
                <c:pt idx="28">
                  <c:v>248.11999999999998</c:v>
                </c:pt>
                <c:pt idx="39">
                  <c:v>246.26</c:v>
                </c:pt>
                <c:pt idx="40">
                  <c:v>244.64000000000001</c:v>
                </c:pt>
                <c:pt idx="41">
                  <c:v>238.27999999999997</c:v>
                </c:pt>
                <c:pt idx="42">
                  <c:v>245.35999999999999</c:v>
                </c:pt>
                <c:pt idx="43">
                  <c:v>257.52</c:v>
                </c:pt>
                <c:pt idx="44">
                  <c:v>263.98</c:v>
                </c:pt>
                <c:pt idx="45">
                  <c:v>261.88</c:v>
                </c:pt>
                <c:pt idx="46">
                  <c:v>270.10000000000002</c:v>
                </c:pt>
                <c:pt idx="47">
                  <c:v>276.10000000000002</c:v>
                </c:pt>
                <c:pt idx="48">
                  <c:v>282.64</c:v>
                </c:pt>
                <c:pt idx="49">
                  <c:v>280.65999999999997</c:v>
                </c:pt>
                <c:pt idx="53">
                  <c:v>258.06000000000006</c:v>
                </c:pt>
                <c:pt idx="54">
                  <c:v>264.36</c:v>
                </c:pt>
                <c:pt idx="55">
                  <c:v>283.08000000000004</c:v>
                </c:pt>
                <c:pt idx="56">
                  <c:v>281.02</c:v>
                </c:pt>
                <c:pt idx="57">
                  <c:v>287.24</c:v>
                </c:pt>
                <c:pt idx="58">
                  <c:v>293.5</c:v>
                </c:pt>
                <c:pt idx="59">
                  <c:v>291.68</c:v>
                </c:pt>
                <c:pt idx="60">
                  <c:v>310.71999999999997</c:v>
                </c:pt>
                <c:pt idx="61">
                  <c:v>308.60000000000002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D3-452E-BCB0-C7628AD9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73343"/>
        <c:axId val="363168351"/>
      </c:scatterChart>
      <c:valAx>
        <c:axId val="363173343"/>
        <c:scaling>
          <c:orientation val="minMax"/>
          <c:max val="135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m/z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68351"/>
        <c:crosses val="autoZero"/>
        <c:crossBetween val="midCat"/>
        <c:majorUnit val="100"/>
        <c:minorUnit val="25"/>
      </c:valAx>
      <c:valAx>
        <c:axId val="363168351"/>
        <c:scaling>
          <c:orientation val="minMax"/>
          <c:max val="45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aseline="30000">
                    <a:solidFill>
                      <a:sysClr val="windowText" lastClr="000000"/>
                    </a:solidFill>
                  </a:rPr>
                  <a:t>TIMS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CCS</a:t>
                </a:r>
                <a:r>
                  <a:rPr lang="en-US" sz="1100" baseline="-25000">
                    <a:solidFill>
                      <a:sysClr val="windowText" lastClr="000000"/>
                    </a:solidFill>
                    <a:effectLst/>
                  </a:rPr>
                  <a:t>N2 </a:t>
                </a:r>
                <a:r>
                  <a:rPr lang="en-US" sz="1100" baseline="0">
                    <a:solidFill>
                      <a:sysClr val="windowText" lastClr="000000"/>
                    </a:solidFill>
                    <a:effectLst/>
                  </a:rPr>
                  <a:t>(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Å</a:t>
                </a:r>
                <a:r>
                  <a:rPr lang="en-US" sz="1100" baseline="30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100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733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27653922777711"/>
          <c:y val="0.51696187461103449"/>
          <c:w val="0.11397513061871282"/>
          <c:h val="0.34798733663446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215900</xdr:colOff>
      <xdr:row>15</xdr:row>
      <xdr:rowOff>3175</xdr:rowOff>
    </xdr:from>
    <xdr:to>
      <xdr:col>64</xdr:col>
      <xdr:colOff>266700</xdr:colOff>
      <xdr:row>39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6C5650-FBC1-438A-8B41-0B6BE6EBE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1504950</xdr:colOff>
      <xdr:row>7</xdr:row>
      <xdr:rowOff>123825</xdr:rowOff>
    </xdr:from>
    <xdr:to>
      <xdr:col>16</xdr:col>
      <xdr:colOff>180975</xdr:colOff>
      <xdr:row>31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B3AAF4-E3AC-45BE-BA94-C57AB579E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3EFE-D160-4045-B891-A5C5CBF1B567}">
  <dimension ref="A1:BD6647"/>
  <sheetViews>
    <sheetView tabSelected="1" topLeftCell="R1" workbookViewId="0">
      <pane ySplit="1" topLeftCell="A2" activePane="bottomLeft" state="frozen"/>
      <selection pane="bottomLeft" activeCell="Z54" sqref="Z54"/>
    </sheetView>
  </sheetViews>
  <sheetFormatPr defaultRowHeight="14.4" x14ac:dyDescent="0.3"/>
  <cols>
    <col min="1" max="1" width="30.21875" customWidth="1"/>
    <col min="2" max="2" width="17" hidden="1" customWidth="1"/>
    <col min="3" max="3" width="8.21875" hidden="1" customWidth="1"/>
    <col min="4" max="4" width="9.77734375" hidden="1" customWidth="1"/>
    <col min="5" max="5" width="9.33203125" hidden="1" customWidth="1"/>
    <col min="6" max="14" width="0" hidden="1" customWidth="1"/>
    <col min="17" max="17" width="2.33203125" hidden="1" customWidth="1"/>
    <col min="18" max="18" width="12.44140625" style="56" bestFit="1" customWidth="1"/>
    <col min="19" max="20" width="14.21875" style="90" customWidth="1"/>
    <col min="21" max="21" width="13.77734375" style="90" customWidth="1"/>
    <col min="22" max="22" width="12.21875" bestFit="1" customWidth="1"/>
    <col min="23" max="23" width="11.21875" style="55" bestFit="1" customWidth="1"/>
    <col min="24" max="26" width="11.21875" style="86" customWidth="1"/>
    <col min="27" max="27" width="11.21875" bestFit="1" customWidth="1"/>
    <col min="28" max="28" width="13.77734375" style="62" bestFit="1" customWidth="1"/>
    <col min="29" max="29" width="15.5546875" style="90" customWidth="1"/>
    <col min="30" max="31" width="13.77734375" style="90" customWidth="1"/>
    <col min="32" max="32" width="13.77734375" style="62" bestFit="1" customWidth="1"/>
    <col min="33" max="33" width="13.77734375" style="62" customWidth="1"/>
    <col min="34" max="36" width="13.77734375" style="90" customWidth="1"/>
    <col min="37" max="37" width="15.77734375" style="62" bestFit="1" customWidth="1"/>
    <col min="38" max="38" width="10.77734375" style="55" bestFit="1" customWidth="1"/>
    <col min="39" max="41" width="10.77734375" style="86" customWidth="1"/>
    <col min="42" max="42" width="10.5546875" style="62" bestFit="1" customWidth="1"/>
    <col min="43" max="43" width="11.5546875" style="56" customWidth="1"/>
    <col min="44" max="46" width="11.5546875" style="90" customWidth="1"/>
    <col min="47" max="47" width="11.21875" style="62" bestFit="1" customWidth="1"/>
    <col min="48" max="48" width="11.21875" style="62" customWidth="1"/>
    <col min="49" max="51" width="11.21875" style="90" customWidth="1"/>
    <col min="52" max="52" width="14" bestFit="1" customWidth="1"/>
    <col min="54" max="54" width="4.88671875" customWidth="1"/>
  </cols>
  <sheetData>
    <row r="1" spans="1:56" ht="43.2" x14ac:dyDescent="0.3">
      <c r="A1" t="s">
        <v>98</v>
      </c>
      <c r="B1" t="s">
        <v>99</v>
      </c>
      <c r="C1" t="s">
        <v>2655</v>
      </c>
      <c r="D1" s="2" t="s">
        <v>100</v>
      </c>
      <c r="E1" t="s">
        <v>101</v>
      </c>
      <c r="F1" t="s">
        <v>102</v>
      </c>
      <c r="G1" t="s">
        <v>103</v>
      </c>
      <c r="H1" t="s">
        <v>104</v>
      </c>
      <c r="I1" s="3" t="s">
        <v>105</v>
      </c>
      <c r="J1" t="s">
        <v>106</v>
      </c>
      <c r="K1" t="s">
        <v>107</v>
      </c>
      <c r="L1" t="s">
        <v>108</v>
      </c>
      <c r="M1" t="s">
        <v>109</v>
      </c>
      <c r="N1" t="s">
        <v>110</v>
      </c>
      <c r="O1" t="s">
        <v>111</v>
      </c>
      <c r="P1" t="s">
        <v>2647</v>
      </c>
      <c r="Q1" t="s">
        <v>112</v>
      </c>
      <c r="R1" s="55" t="s">
        <v>2680</v>
      </c>
      <c r="S1" s="86" t="s">
        <v>2687</v>
      </c>
      <c r="T1" s="86" t="s">
        <v>2688</v>
      </c>
      <c r="U1" s="86" t="s">
        <v>2689</v>
      </c>
      <c r="V1" s="4" t="s">
        <v>113</v>
      </c>
      <c r="W1" s="55" t="s">
        <v>2681</v>
      </c>
      <c r="X1" s="86" t="s">
        <v>2690</v>
      </c>
      <c r="Y1" s="86" t="s">
        <v>2691</v>
      </c>
      <c r="Z1" s="86" t="s">
        <v>2692</v>
      </c>
      <c r="AA1" s="5" t="s">
        <v>114</v>
      </c>
      <c r="AB1" s="55" t="s">
        <v>2682</v>
      </c>
      <c r="AC1" s="86" t="s">
        <v>2693</v>
      </c>
      <c r="AD1" s="86" t="s">
        <v>2694</v>
      </c>
      <c r="AE1" s="86" t="s">
        <v>2695</v>
      </c>
      <c r="AF1" s="62" t="s">
        <v>115</v>
      </c>
      <c r="AG1" s="55" t="s">
        <v>2683</v>
      </c>
      <c r="AH1" s="86" t="s">
        <v>2696</v>
      </c>
      <c r="AI1" s="86" t="s">
        <v>2697</v>
      </c>
      <c r="AJ1" s="86" t="s">
        <v>2698</v>
      </c>
      <c r="AK1" s="62" t="s">
        <v>116</v>
      </c>
      <c r="AL1" s="55" t="s">
        <v>2684</v>
      </c>
      <c r="AM1" s="86" t="s">
        <v>2699</v>
      </c>
      <c r="AN1" s="86" t="s">
        <v>2700</v>
      </c>
      <c r="AO1" s="86" t="s">
        <v>2701</v>
      </c>
      <c r="AP1" s="63" t="s">
        <v>117</v>
      </c>
      <c r="AQ1" s="55" t="s">
        <v>2686</v>
      </c>
      <c r="AR1" s="86" t="s">
        <v>2702</v>
      </c>
      <c r="AS1" s="86" t="s">
        <v>2703</v>
      </c>
      <c r="AT1" s="86" t="s">
        <v>2704</v>
      </c>
      <c r="AU1" s="63" t="s">
        <v>118</v>
      </c>
      <c r="AV1" s="55" t="s">
        <v>2685</v>
      </c>
      <c r="AW1" s="86" t="s">
        <v>2705</v>
      </c>
      <c r="AX1" s="86" t="s">
        <v>2706</v>
      </c>
      <c r="AY1" s="86" t="s">
        <v>2707</v>
      </c>
      <c r="AZ1" s="5" t="s">
        <v>119</v>
      </c>
      <c r="BA1" s="6" t="s">
        <v>2679</v>
      </c>
      <c r="BB1" s="6"/>
      <c r="BC1" t="s">
        <v>121</v>
      </c>
      <c r="BD1" t="s">
        <v>122</v>
      </c>
    </row>
    <row r="2" spans="1:56" x14ac:dyDescent="0.3">
      <c r="A2" t="s">
        <v>8</v>
      </c>
      <c r="B2" t="s">
        <v>9</v>
      </c>
      <c r="D2" s="7">
        <v>12</v>
      </c>
      <c r="E2" t="s">
        <v>10</v>
      </c>
      <c r="F2" t="s">
        <v>11</v>
      </c>
      <c r="G2" t="s">
        <v>12</v>
      </c>
      <c r="I2" t="s">
        <v>13</v>
      </c>
      <c r="O2">
        <v>40921</v>
      </c>
      <c r="P2">
        <v>672.47298039999998</v>
      </c>
      <c r="R2" s="56">
        <f>P2+22.989769-0.0005486</f>
        <v>695.46220080000001</v>
      </c>
      <c r="S2" s="90">
        <v>495.46019999999999</v>
      </c>
      <c r="T2" s="90">
        <v>495.45839999999998</v>
      </c>
      <c r="U2" s="90">
        <v>495.4588</v>
      </c>
      <c r="V2" s="8">
        <v>267.60000000000002</v>
      </c>
      <c r="W2" s="55">
        <f>P2+1.007276</f>
        <v>673.48025640000003</v>
      </c>
      <c r="X2" s="86">
        <v>673.47770000000003</v>
      </c>
      <c r="Y2" s="86">
        <v>673.476</v>
      </c>
      <c r="Z2" s="86">
        <v>673.4751</v>
      </c>
      <c r="AA2" s="8">
        <v>270.10000000000002</v>
      </c>
      <c r="AB2" s="56">
        <f>P2+18.0343724-0.0005486</f>
        <v>690.50680420000003</v>
      </c>
      <c r="AF2" s="64">
        <v>269.93333333333334</v>
      </c>
      <c r="AG2" s="55">
        <f>P2-18.0105642+1.007276</f>
        <v>655.46969220000005</v>
      </c>
      <c r="AH2" s="86"/>
      <c r="AI2" s="86"/>
      <c r="AJ2" s="86"/>
      <c r="AK2" s="64"/>
      <c r="AL2" s="55">
        <f>P2-1.007276</f>
        <v>671.46570439999994</v>
      </c>
      <c r="AP2" s="64">
        <v>259.86666666666667</v>
      </c>
      <c r="AQ2" s="65">
        <f>P2+34.968853+0.0005486</f>
        <v>707.44238199999995</v>
      </c>
      <c r="AR2" s="83"/>
      <c r="AS2" s="83"/>
      <c r="AT2" s="83"/>
      <c r="AU2" s="64"/>
      <c r="AV2" s="55">
        <f>P2-1.007276+46.0054792</f>
        <v>717.4711835999999</v>
      </c>
      <c r="AW2" s="86"/>
      <c r="AX2" s="86"/>
      <c r="AY2" s="86"/>
      <c r="AZ2" s="8"/>
      <c r="BA2" s="5">
        <f>(AA2-AP2)/AA2*100</f>
        <v>3.7887202270763969</v>
      </c>
      <c r="BB2" s="5"/>
      <c r="BC2" t="s">
        <v>14</v>
      </c>
      <c r="BD2" s="9" t="s">
        <v>15</v>
      </c>
    </row>
    <row r="3" spans="1:56" x14ac:dyDescent="0.3">
      <c r="A3" t="s">
        <v>16</v>
      </c>
      <c r="B3" t="s">
        <v>17</v>
      </c>
      <c r="D3" s="7">
        <v>11.2</v>
      </c>
      <c r="E3" t="s">
        <v>10</v>
      </c>
      <c r="F3" t="s">
        <v>11</v>
      </c>
      <c r="G3" t="s">
        <v>18</v>
      </c>
      <c r="I3" t="s">
        <v>19</v>
      </c>
      <c r="O3">
        <v>61851</v>
      </c>
      <c r="P3">
        <v>746.50975800000003</v>
      </c>
      <c r="R3" s="56">
        <f t="shared" ref="R3:R66" si="0">P3+22.989769-0.0005486</f>
        <v>769.49897840000006</v>
      </c>
      <c r="S3" s="90">
        <v>769.49599999999998</v>
      </c>
      <c r="T3" s="90">
        <v>769.49789999999996</v>
      </c>
      <c r="U3" s="90">
        <v>769.49620000000004</v>
      </c>
      <c r="V3" s="8">
        <v>281.3</v>
      </c>
      <c r="W3" s="55">
        <f t="shared" ref="W3:W66" si="1">P3+1.00727647</f>
        <v>747.51703447</v>
      </c>
      <c r="X3" s="86">
        <v>747.51649999999995</v>
      </c>
      <c r="Y3" s="86">
        <v>747.51369999999997</v>
      </c>
      <c r="Z3" s="86">
        <v>747.51549999999997</v>
      </c>
      <c r="AA3" s="8">
        <v>285.96666666666664</v>
      </c>
      <c r="AB3" s="56">
        <f t="shared" ref="AB3:AB66" si="2">P3+18.0343724-0.0005486</f>
        <v>764.54358180000008</v>
      </c>
      <c r="AF3" s="64">
        <v>285.83333333333331</v>
      </c>
      <c r="AG3" s="55">
        <f t="shared" ref="AG3:AG66" si="3">P3-18.0105642+1.00727</f>
        <v>729.50646380000001</v>
      </c>
      <c r="AH3" s="86"/>
      <c r="AI3" s="86"/>
      <c r="AJ3" s="86"/>
      <c r="AK3" s="64"/>
      <c r="AL3" s="55">
        <f t="shared" ref="AL3:AL66" si="4">P3-1.007276</f>
        <v>745.50248199999999</v>
      </c>
      <c r="AP3" s="64">
        <v>274.73333333333335</v>
      </c>
      <c r="AQ3" s="65">
        <f t="shared" ref="AQ3:AQ66" si="5">P3+34.968853+0.0005486</f>
        <v>781.4791596</v>
      </c>
      <c r="AR3" s="83"/>
      <c r="AS3" s="83"/>
      <c r="AT3" s="83"/>
      <c r="AU3" s="64"/>
      <c r="AV3" s="55">
        <f t="shared" ref="AV3:AV66" si="6">P3-1.007276+46.0054792</f>
        <v>791.50796119999995</v>
      </c>
      <c r="AW3" s="86"/>
      <c r="AX3" s="86"/>
      <c r="AY3" s="86"/>
      <c r="AZ3" s="8"/>
      <c r="BA3" s="5">
        <f t="shared" ref="BA3:BA66" si="7">(AA3-AP3)/AA3*100</f>
        <v>3.9281967595290688</v>
      </c>
      <c r="BB3" s="5"/>
      <c r="BC3" t="s">
        <v>14</v>
      </c>
      <c r="BD3" s="9" t="s">
        <v>15</v>
      </c>
    </row>
    <row r="4" spans="1:56" x14ac:dyDescent="0.3">
      <c r="A4" t="s">
        <v>20</v>
      </c>
      <c r="B4" t="s">
        <v>21</v>
      </c>
      <c r="D4" s="7">
        <v>11.5</v>
      </c>
      <c r="E4" t="s">
        <v>10</v>
      </c>
      <c r="F4" t="s">
        <v>11</v>
      </c>
      <c r="G4" t="s">
        <v>22</v>
      </c>
      <c r="I4" t="s">
        <v>23</v>
      </c>
      <c r="O4">
        <v>78640</v>
      </c>
      <c r="P4">
        <v>759.50500739999995</v>
      </c>
      <c r="R4" s="56">
        <f t="shared" si="0"/>
        <v>782.49422779999998</v>
      </c>
      <c r="S4" s="90">
        <v>782.49350000000004</v>
      </c>
      <c r="T4" s="90">
        <v>782.49469999999997</v>
      </c>
      <c r="U4" s="90">
        <v>782.79110000000003</v>
      </c>
      <c r="V4" s="8">
        <v>282</v>
      </c>
      <c r="W4" s="55">
        <f t="shared" si="1"/>
        <v>760.51228386999992</v>
      </c>
      <c r="AA4" s="8"/>
      <c r="AB4" s="56">
        <f t="shared" si="2"/>
        <v>777.5388312</v>
      </c>
      <c r="AF4" s="64"/>
      <c r="AG4" s="55">
        <f t="shared" si="3"/>
        <v>742.50171319999993</v>
      </c>
      <c r="AH4" s="86"/>
      <c r="AI4" s="86"/>
      <c r="AJ4" s="86"/>
      <c r="AK4" s="64"/>
      <c r="AL4" s="55">
        <f t="shared" si="4"/>
        <v>758.49773139999991</v>
      </c>
      <c r="AP4" s="64">
        <v>278.23333333333335</v>
      </c>
      <c r="AQ4" s="65">
        <f t="shared" si="5"/>
        <v>794.47440899999992</v>
      </c>
      <c r="AR4" s="83"/>
      <c r="AS4" s="83"/>
      <c r="AT4" s="83"/>
      <c r="AU4" s="64"/>
      <c r="AV4" s="55">
        <f t="shared" si="6"/>
        <v>804.50321059999987</v>
      </c>
      <c r="AW4" s="86"/>
      <c r="AX4" s="86"/>
      <c r="AY4" s="86"/>
      <c r="AZ4" s="8"/>
      <c r="BA4" s="5" t="e">
        <f t="shared" si="7"/>
        <v>#DIV/0!</v>
      </c>
      <c r="BB4" s="5"/>
      <c r="BC4" t="s">
        <v>14</v>
      </c>
      <c r="BD4" s="9" t="s">
        <v>15</v>
      </c>
    </row>
    <row r="5" spans="1:56" x14ac:dyDescent="0.3">
      <c r="A5" t="s">
        <v>24</v>
      </c>
      <c r="B5" t="s">
        <v>25</v>
      </c>
      <c r="D5" s="7">
        <v>11.9</v>
      </c>
      <c r="E5" t="s">
        <v>10</v>
      </c>
      <c r="F5" t="s">
        <v>11</v>
      </c>
      <c r="G5" t="s">
        <v>26</v>
      </c>
      <c r="I5" t="s">
        <v>27</v>
      </c>
      <c r="O5">
        <v>40922</v>
      </c>
      <c r="P5">
        <v>696.47298039999998</v>
      </c>
      <c r="R5" s="56">
        <f t="shared" si="0"/>
        <v>719.46220080000001</v>
      </c>
      <c r="S5" s="90">
        <v>719.46029999999996</v>
      </c>
      <c r="T5" s="90">
        <v>719.46289999999999</v>
      </c>
      <c r="U5" s="90">
        <v>719.45979999999997</v>
      </c>
      <c r="V5" s="8">
        <v>272.8</v>
      </c>
      <c r="W5" s="55">
        <f t="shared" si="1"/>
        <v>697.48025686999995</v>
      </c>
      <c r="X5" s="86">
        <v>697.47810000000004</v>
      </c>
      <c r="Y5" s="86">
        <v>697.48050000000001</v>
      </c>
      <c r="Z5" s="86">
        <v>697.47919999999999</v>
      </c>
      <c r="AA5" s="8">
        <v>274.56666666666666</v>
      </c>
      <c r="AB5" s="56">
        <f t="shared" si="2"/>
        <v>714.50680420000003</v>
      </c>
      <c r="AF5" s="64">
        <v>274.40000000000003</v>
      </c>
      <c r="AG5" s="55">
        <f t="shared" si="3"/>
        <v>679.46968619999996</v>
      </c>
      <c r="AH5" s="86"/>
      <c r="AI5" s="86"/>
      <c r="AJ5" s="86"/>
      <c r="AK5" s="64"/>
      <c r="AL5" s="55">
        <f t="shared" si="4"/>
        <v>695.46570439999994</v>
      </c>
      <c r="AP5" s="64">
        <v>264.3</v>
      </c>
      <c r="AQ5" s="65">
        <f t="shared" si="5"/>
        <v>731.44238199999995</v>
      </c>
      <c r="AR5" s="83"/>
      <c r="AS5" s="83"/>
      <c r="AT5" s="83"/>
      <c r="AU5" s="64"/>
      <c r="AV5" s="55">
        <f t="shared" si="6"/>
        <v>741.4711835999999</v>
      </c>
      <c r="AW5" s="86"/>
      <c r="AX5" s="86"/>
      <c r="AY5" s="86"/>
      <c r="AZ5" s="8"/>
      <c r="BA5" s="5">
        <f t="shared" si="7"/>
        <v>3.7392254461575765</v>
      </c>
      <c r="BB5" s="5"/>
      <c r="BC5" t="s">
        <v>14</v>
      </c>
      <c r="BD5" s="9" t="s">
        <v>15</v>
      </c>
    </row>
    <row r="6" spans="1:56" x14ac:dyDescent="0.3">
      <c r="A6" t="s">
        <v>28</v>
      </c>
      <c r="B6" t="s">
        <v>29</v>
      </c>
      <c r="D6" s="7">
        <v>11.5</v>
      </c>
      <c r="E6" t="s">
        <v>10</v>
      </c>
      <c r="F6" t="s">
        <v>11</v>
      </c>
      <c r="G6" t="s">
        <v>30</v>
      </c>
      <c r="I6" t="s">
        <v>31</v>
      </c>
      <c r="O6">
        <v>40934</v>
      </c>
      <c r="P6">
        <v>720.47298039999998</v>
      </c>
      <c r="R6" s="56">
        <f t="shared" si="0"/>
        <v>743.46220080000001</v>
      </c>
      <c r="S6" s="90">
        <v>743.4588</v>
      </c>
      <c r="T6" s="90">
        <v>743.45989999999995</v>
      </c>
      <c r="U6" s="90">
        <v>743.45820000000003</v>
      </c>
      <c r="V6" s="8">
        <v>275.26666666666665</v>
      </c>
      <c r="W6" s="55">
        <f t="shared" si="1"/>
        <v>721.48025686999995</v>
      </c>
      <c r="X6" s="86">
        <v>721.47569999999996</v>
      </c>
      <c r="Y6" s="86">
        <v>721.47799999999995</v>
      </c>
      <c r="Z6" s="86">
        <v>721.48009999999999</v>
      </c>
      <c r="AA6" s="8">
        <v>276.53333333333336</v>
      </c>
      <c r="AB6" s="56">
        <f t="shared" si="2"/>
        <v>738.50680420000003</v>
      </c>
      <c r="AF6" s="64">
        <v>276.46666666666664</v>
      </c>
      <c r="AG6" s="55">
        <f t="shared" si="3"/>
        <v>703.46968619999996</v>
      </c>
      <c r="AH6" s="86"/>
      <c r="AI6" s="86"/>
      <c r="AJ6" s="86"/>
      <c r="AK6" s="64"/>
      <c r="AL6" s="55">
        <f t="shared" si="4"/>
        <v>719.46570439999994</v>
      </c>
      <c r="AP6" s="64">
        <v>267.86666666666667</v>
      </c>
      <c r="AQ6" s="65">
        <f t="shared" si="5"/>
        <v>755.44238199999995</v>
      </c>
      <c r="AR6" s="83"/>
      <c r="AS6" s="83"/>
      <c r="AT6" s="83"/>
      <c r="AU6" s="64"/>
      <c r="AV6" s="55">
        <f t="shared" si="6"/>
        <v>765.4711835999999</v>
      </c>
      <c r="AW6" s="86"/>
      <c r="AX6" s="86"/>
      <c r="AY6" s="86"/>
      <c r="AZ6" s="8"/>
      <c r="BA6" s="5">
        <f t="shared" si="7"/>
        <v>3.1340405014464867</v>
      </c>
      <c r="BB6" s="5"/>
      <c r="BC6" t="s">
        <v>14</v>
      </c>
      <c r="BD6" s="9" t="s">
        <v>15</v>
      </c>
    </row>
    <row r="7" spans="1:56" x14ac:dyDescent="0.3">
      <c r="A7" t="s">
        <v>32</v>
      </c>
      <c r="B7" t="s">
        <v>33</v>
      </c>
      <c r="D7" s="7">
        <v>11</v>
      </c>
      <c r="E7" t="s">
        <v>10</v>
      </c>
      <c r="F7" t="s">
        <v>11</v>
      </c>
      <c r="G7" t="s">
        <v>34</v>
      </c>
      <c r="I7" t="s">
        <v>35</v>
      </c>
      <c r="O7">
        <v>77707</v>
      </c>
      <c r="P7">
        <v>807.50500739999995</v>
      </c>
      <c r="R7" s="56">
        <f t="shared" si="0"/>
        <v>830.49422779999998</v>
      </c>
      <c r="S7" s="90">
        <v>830.49490000000003</v>
      </c>
      <c r="T7" s="90">
        <v>830.49279999999999</v>
      </c>
      <c r="U7" s="90">
        <v>830.49099999999999</v>
      </c>
      <c r="V7" s="8">
        <v>289.83333333333331</v>
      </c>
      <c r="W7" s="55">
        <f t="shared" si="1"/>
        <v>808.51228386999992</v>
      </c>
      <c r="X7" s="86">
        <v>808.51049999999998</v>
      </c>
      <c r="Y7" s="86">
        <v>808.50609999999995</v>
      </c>
      <c r="Z7" s="86">
        <v>808.51250000000005</v>
      </c>
      <c r="AA7" s="8">
        <v>284.56666666666666</v>
      </c>
      <c r="AB7" s="56">
        <f t="shared" si="2"/>
        <v>825.5388312</v>
      </c>
      <c r="AF7" s="64"/>
      <c r="AG7" s="55">
        <f t="shared" si="3"/>
        <v>790.50171319999993</v>
      </c>
      <c r="AH7" s="86"/>
      <c r="AI7" s="86"/>
      <c r="AJ7" s="86"/>
      <c r="AK7" s="64"/>
      <c r="AL7" s="55">
        <f t="shared" si="4"/>
        <v>806.49773139999991</v>
      </c>
      <c r="AP7" s="64">
        <v>285.5</v>
      </c>
      <c r="AQ7" s="65">
        <f t="shared" si="5"/>
        <v>842.47440899999992</v>
      </c>
      <c r="AR7" s="83"/>
      <c r="AS7" s="83"/>
      <c r="AT7" s="83"/>
      <c r="AU7" s="64"/>
      <c r="AV7" s="55">
        <f t="shared" si="6"/>
        <v>852.50321059999987</v>
      </c>
      <c r="AW7" s="86"/>
      <c r="AX7" s="86"/>
      <c r="AY7" s="86"/>
      <c r="AZ7" s="8"/>
      <c r="BA7" s="5">
        <f t="shared" si="7"/>
        <v>-0.32798406934520458</v>
      </c>
      <c r="BB7" s="5"/>
      <c r="BC7" t="s">
        <v>14</v>
      </c>
      <c r="BD7" s="9" t="s">
        <v>15</v>
      </c>
    </row>
    <row r="8" spans="1:56" x14ac:dyDescent="0.3">
      <c r="A8" t="s">
        <v>36</v>
      </c>
      <c r="B8" t="s">
        <v>37</v>
      </c>
      <c r="D8" s="7">
        <v>13.3</v>
      </c>
      <c r="E8" t="s">
        <v>10</v>
      </c>
      <c r="F8" t="s">
        <v>11</v>
      </c>
      <c r="G8" t="s">
        <v>38</v>
      </c>
      <c r="I8" t="s">
        <v>39</v>
      </c>
      <c r="O8">
        <v>40932</v>
      </c>
      <c r="P8">
        <v>700.50427879999995</v>
      </c>
      <c r="R8" s="56">
        <f t="shared" si="0"/>
        <v>723.49349919999997</v>
      </c>
      <c r="S8" s="90">
        <v>723.48950000000002</v>
      </c>
      <c r="T8" s="90">
        <v>723.49069999999995</v>
      </c>
      <c r="U8" s="90">
        <v>723.49329999999998</v>
      </c>
      <c r="V8" s="8">
        <v>275.26666666666665</v>
      </c>
      <c r="W8" s="55">
        <f t="shared" si="1"/>
        <v>701.51155526999992</v>
      </c>
      <c r="X8" s="86">
        <v>701.51020000000005</v>
      </c>
      <c r="Y8" s="86">
        <v>701.50959999999998</v>
      </c>
      <c r="Z8" s="86">
        <v>701.50869999999998</v>
      </c>
      <c r="AA8" s="8">
        <v>276.73333333333335</v>
      </c>
      <c r="AB8" s="56">
        <f t="shared" si="2"/>
        <v>718.5381026</v>
      </c>
      <c r="AF8" s="64">
        <v>276.73333333333335</v>
      </c>
      <c r="AG8" s="55">
        <f t="shared" si="3"/>
        <v>683.50098459999992</v>
      </c>
      <c r="AH8" s="86"/>
      <c r="AI8" s="86"/>
      <c r="AJ8" s="86"/>
      <c r="AK8" s="64"/>
      <c r="AL8" s="55">
        <f t="shared" si="4"/>
        <v>699.4970027999999</v>
      </c>
      <c r="AP8" s="64">
        <v>266.3</v>
      </c>
      <c r="AQ8" s="65">
        <f t="shared" si="5"/>
        <v>735.47368039999992</v>
      </c>
      <c r="AR8" s="83"/>
      <c r="AS8" s="83"/>
      <c r="AT8" s="83"/>
      <c r="AU8" s="64"/>
      <c r="AV8" s="55">
        <f t="shared" si="6"/>
        <v>745.50248199999987</v>
      </c>
      <c r="AW8" s="86"/>
      <c r="AX8" s="86"/>
      <c r="AY8" s="86"/>
      <c r="AZ8" s="8"/>
      <c r="BA8" s="5">
        <f t="shared" si="7"/>
        <v>3.7701758612382572</v>
      </c>
      <c r="BB8" s="5"/>
      <c r="BC8" t="s">
        <v>14</v>
      </c>
      <c r="BD8" s="9" t="s">
        <v>15</v>
      </c>
    </row>
    <row r="9" spans="1:56" x14ac:dyDescent="0.3">
      <c r="A9" t="s">
        <v>40</v>
      </c>
      <c r="B9" t="s">
        <v>41</v>
      </c>
      <c r="D9" s="7">
        <v>12.7</v>
      </c>
      <c r="E9" t="s">
        <v>10</v>
      </c>
      <c r="F9" t="s">
        <v>11</v>
      </c>
      <c r="G9" t="s">
        <v>42</v>
      </c>
      <c r="I9" t="s">
        <v>43</v>
      </c>
      <c r="O9">
        <v>40816</v>
      </c>
      <c r="P9">
        <v>787.53630580000004</v>
      </c>
      <c r="R9" s="56">
        <f t="shared" si="0"/>
        <v>810.52552620000006</v>
      </c>
      <c r="S9" s="90">
        <v>810.52179999999998</v>
      </c>
      <c r="T9" s="90">
        <v>810.52539999999999</v>
      </c>
      <c r="U9" s="90">
        <v>810.52149999999995</v>
      </c>
      <c r="V9" s="8">
        <v>288.73333333333335</v>
      </c>
      <c r="W9" s="55">
        <f t="shared" si="1"/>
        <v>788.54358227</v>
      </c>
      <c r="AA9" s="8"/>
      <c r="AB9" s="56">
        <f t="shared" si="2"/>
        <v>805.57012960000009</v>
      </c>
      <c r="AF9" s="64"/>
      <c r="AG9" s="55">
        <f t="shared" si="3"/>
        <v>770.53301160000001</v>
      </c>
      <c r="AH9" s="86"/>
      <c r="AI9" s="86"/>
      <c r="AJ9" s="86"/>
      <c r="AK9" s="64"/>
      <c r="AL9" s="55">
        <f t="shared" si="4"/>
        <v>786.52902979999999</v>
      </c>
      <c r="AP9" s="64">
        <v>284.33333333333331</v>
      </c>
      <c r="AQ9" s="65">
        <f t="shared" si="5"/>
        <v>822.50570740000001</v>
      </c>
      <c r="AR9" s="83"/>
      <c r="AS9" s="83"/>
      <c r="AT9" s="83"/>
      <c r="AU9" s="64"/>
      <c r="AV9" s="55">
        <f t="shared" si="6"/>
        <v>832.53450899999996</v>
      </c>
      <c r="AW9" s="86"/>
      <c r="AX9" s="86"/>
      <c r="AY9" s="86"/>
      <c r="AZ9" s="8"/>
      <c r="BA9" s="5" t="e">
        <f t="shared" si="7"/>
        <v>#DIV/0!</v>
      </c>
      <c r="BB9" s="5"/>
      <c r="BC9" t="s">
        <v>14</v>
      </c>
      <c r="BD9" s="9" t="s">
        <v>15</v>
      </c>
    </row>
    <row r="10" spans="1:56" x14ac:dyDescent="0.3">
      <c r="A10" t="s">
        <v>44</v>
      </c>
      <c r="B10" t="s">
        <v>45</v>
      </c>
      <c r="D10" s="7">
        <v>13.2</v>
      </c>
      <c r="E10" t="s">
        <v>10</v>
      </c>
      <c r="F10" t="s">
        <v>11</v>
      </c>
      <c r="G10" t="s">
        <v>46</v>
      </c>
      <c r="I10" t="s">
        <v>47</v>
      </c>
      <c r="O10">
        <v>3884</v>
      </c>
      <c r="P10">
        <v>724.50427879999995</v>
      </c>
      <c r="R10" s="56">
        <f t="shared" si="0"/>
        <v>747.49349919999997</v>
      </c>
      <c r="S10" s="90">
        <v>747.49059999999997</v>
      </c>
      <c r="T10" s="90">
        <v>747.48820000000001</v>
      </c>
      <c r="U10" s="90">
        <v>747.49109999999996</v>
      </c>
      <c r="V10" s="8">
        <v>279.63333333333333</v>
      </c>
      <c r="W10" s="55">
        <f t="shared" si="1"/>
        <v>725.51155526999992</v>
      </c>
      <c r="AA10" s="8"/>
      <c r="AB10" s="56">
        <f t="shared" si="2"/>
        <v>742.5381026</v>
      </c>
      <c r="AF10" s="64">
        <v>280.73333333333335</v>
      </c>
      <c r="AG10" s="55">
        <f t="shared" si="3"/>
        <v>707.50098459999992</v>
      </c>
      <c r="AH10" s="86"/>
      <c r="AI10" s="86"/>
      <c r="AJ10" s="86"/>
      <c r="AK10" s="64"/>
      <c r="AL10" s="55">
        <f t="shared" si="4"/>
        <v>723.4970027999999</v>
      </c>
      <c r="AP10" s="64">
        <v>270.3</v>
      </c>
      <c r="AQ10" s="65">
        <f t="shared" si="5"/>
        <v>759.47368039999992</v>
      </c>
      <c r="AR10" s="83"/>
      <c r="AS10" s="83"/>
      <c r="AT10" s="83"/>
      <c r="AU10" s="64"/>
      <c r="AV10" s="55">
        <f t="shared" si="6"/>
        <v>769.50248199999987</v>
      </c>
      <c r="AW10" s="86"/>
      <c r="AX10" s="86"/>
      <c r="AY10" s="86"/>
      <c r="AZ10" s="8"/>
      <c r="BA10" s="5" t="e">
        <f t="shared" si="7"/>
        <v>#DIV/0!</v>
      </c>
      <c r="BB10" s="5"/>
      <c r="BC10" t="s">
        <v>14</v>
      </c>
      <c r="BD10" s="9" t="s">
        <v>15</v>
      </c>
    </row>
    <row r="11" spans="1:56" x14ac:dyDescent="0.3">
      <c r="A11" t="s">
        <v>48</v>
      </c>
      <c r="B11" t="s">
        <v>49</v>
      </c>
      <c r="D11" s="7">
        <v>13</v>
      </c>
      <c r="E11" t="s">
        <v>10</v>
      </c>
      <c r="F11" t="s">
        <v>11</v>
      </c>
      <c r="G11" t="s">
        <v>50</v>
      </c>
      <c r="I11" t="s">
        <v>51</v>
      </c>
      <c r="O11">
        <v>40935</v>
      </c>
      <c r="P11">
        <v>748.50427879999995</v>
      </c>
      <c r="R11" s="56">
        <f t="shared" si="0"/>
        <v>771.49349919999997</v>
      </c>
      <c r="S11" s="90">
        <v>771.49180000000001</v>
      </c>
      <c r="T11" s="90">
        <v>771.49009999999998</v>
      </c>
      <c r="U11" s="90">
        <v>771.48889999999994</v>
      </c>
      <c r="V11" s="8">
        <v>282.10000000000002</v>
      </c>
      <c r="W11" s="55">
        <f t="shared" si="1"/>
        <v>749.51155526999992</v>
      </c>
      <c r="X11" s="86">
        <v>749.51189999999997</v>
      </c>
      <c r="Y11" s="86">
        <v>749.51199999999994</v>
      </c>
      <c r="Z11" s="86">
        <v>749.50660000000005</v>
      </c>
      <c r="AA11" s="8">
        <v>283.40000000000003</v>
      </c>
      <c r="AB11" s="56">
        <f t="shared" si="2"/>
        <v>766.5381026</v>
      </c>
      <c r="AF11" s="64">
        <v>283.3</v>
      </c>
      <c r="AG11" s="55">
        <f t="shared" si="3"/>
        <v>731.50098459999992</v>
      </c>
      <c r="AH11" s="86"/>
      <c r="AI11" s="86"/>
      <c r="AJ11" s="86"/>
      <c r="AK11" s="64"/>
      <c r="AL11" s="55">
        <f t="shared" si="4"/>
        <v>747.4970027999999</v>
      </c>
      <c r="AP11" s="64">
        <v>273.90000000000003</v>
      </c>
      <c r="AQ11" s="65">
        <f t="shared" si="5"/>
        <v>783.47368039999992</v>
      </c>
      <c r="AR11" s="83"/>
      <c r="AS11" s="83"/>
      <c r="AT11" s="83"/>
      <c r="AU11" s="64"/>
      <c r="AV11" s="55">
        <f t="shared" si="6"/>
        <v>793.50248199999987</v>
      </c>
      <c r="AW11" s="86"/>
      <c r="AX11" s="86"/>
      <c r="AY11" s="86"/>
      <c r="AZ11" s="8"/>
      <c r="BA11" s="5">
        <f t="shared" si="7"/>
        <v>3.3521524347212415</v>
      </c>
      <c r="BB11" s="5"/>
      <c r="BC11" t="s">
        <v>14</v>
      </c>
      <c r="BD11" s="9" t="s">
        <v>15</v>
      </c>
    </row>
    <row r="12" spans="1:56" x14ac:dyDescent="0.3">
      <c r="A12" t="s">
        <v>52</v>
      </c>
      <c r="B12" t="s">
        <v>53</v>
      </c>
      <c r="D12" s="7">
        <v>10.6</v>
      </c>
      <c r="E12" t="s">
        <v>10</v>
      </c>
      <c r="F12" t="s">
        <v>11</v>
      </c>
      <c r="G12" t="s">
        <v>54</v>
      </c>
      <c r="I12" t="s">
        <v>55</v>
      </c>
      <c r="O12">
        <v>40808</v>
      </c>
      <c r="P12">
        <v>783.50500739999995</v>
      </c>
      <c r="R12" s="56">
        <f t="shared" si="0"/>
        <v>806.49422779999998</v>
      </c>
      <c r="S12" s="90">
        <v>806.49339999999995</v>
      </c>
      <c r="T12" s="90">
        <v>806.49189999999999</v>
      </c>
      <c r="U12" s="90">
        <v>806.49019999999996</v>
      </c>
      <c r="V12" s="8">
        <v>282.53333333333336</v>
      </c>
      <c r="W12" s="55">
        <f t="shared" si="1"/>
        <v>784.51228386999992</v>
      </c>
      <c r="X12" s="86">
        <v>784.51120000000003</v>
      </c>
      <c r="Y12" s="86">
        <v>784.51440000000002</v>
      </c>
      <c r="Z12" s="86">
        <v>784.50829999999996</v>
      </c>
      <c r="AA12" s="8">
        <v>279.10000000000002</v>
      </c>
      <c r="AB12" s="56">
        <f t="shared" si="2"/>
        <v>801.5388312</v>
      </c>
      <c r="AF12" s="64"/>
      <c r="AG12" s="55">
        <f t="shared" si="3"/>
        <v>766.50171319999993</v>
      </c>
      <c r="AH12" s="86"/>
      <c r="AI12" s="86"/>
      <c r="AJ12" s="86"/>
      <c r="AK12" s="64"/>
      <c r="AL12" s="55">
        <f t="shared" si="4"/>
        <v>782.49773139999991</v>
      </c>
      <c r="AP12" s="64">
        <v>280.90000000000003</v>
      </c>
      <c r="AQ12" s="65">
        <f t="shared" si="5"/>
        <v>818.47440899999992</v>
      </c>
      <c r="AR12" s="83"/>
      <c r="AS12" s="83"/>
      <c r="AT12" s="83"/>
      <c r="AU12" s="64"/>
      <c r="AV12" s="55">
        <f t="shared" si="6"/>
        <v>828.50321059999987</v>
      </c>
      <c r="AW12" s="86"/>
      <c r="AX12" s="86"/>
      <c r="AY12" s="86"/>
      <c r="AZ12" s="8"/>
      <c r="BA12" s="5">
        <f t="shared" si="7"/>
        <v>-0.6449301325689758</v>
      </c>
      <c r="BB12" s="5"/>
      <c r="BC12" t="s">
        <v>14</v>
      </c>
      <c r="BD12" s="9" t="s">
        <v>15</v>
      </c>
    </row>
    <row r="13" spans="1:56" x14ac:dyDescent="0.3">
      <c r="A13" t="s">
        <v>56</v>
      </c>
      <c r="B13" t="s">
        <v>57</v>
      </c>
      <c r="D13" s="7">
        <v>3.8</v>
      </c>
      <c r="E13" t="s">
        <v>10</v>
      </c>
      <c r="F13" t="s">
        <v>11</v>
      </c>
      <c r="G13" t="s">
        <v>58</v>
      </c>
      <c r="I13" t="s">
        <v>59</v>
      </c>
      <c r="O13">
        <v>36675</v>
      </c>
      <c r="P13">
        <v>427.24874679999999</v>
      </c>
      <c r="R13" s="56">
        <f t="shared" si="0"/>
        <v>450.23796720000001</v>
      </c>
      <c r="V13" s="8"/>
      <c r="W13" s="55">
        <f t="shared" si="1"/>
        <v>428.25602327000001</v>
      </c>
      <c r="AA13" s="8"/>
      <c r="AB13" s="56">
        <f t="shared" si="2"/>
        <v>445.28257059999999</v>
      </c>
      <c r="AF13" s="64"/>
      <c r="AG13" s="55">
        <f t="shared" si="3"/>
        <v>410.24545260000002</v>
      </c>
      <c r="AH13" s="86"/>
      <c r="AI13" s="86"/>
      <c r="AJ13" s="86"/>
      <c r="AK13" s="64"/>
      <c r="AL13" s="55">
        <f t="shared" si="4"/>
        <v>426.2414708</v>
      </c>
      <c r="AP13" s="64">
        <v>202</v>
      </c>
      <c r="AQ13" s="65">
        <f t="shared" si="5"/>
        <v>462.21814840000002</v>
      </c>
      <c r="AR13" s="83"/>
      <c r="AS13" s="83"/>
      <c r="AT13" s="83"/>
      <c r="AU13" s="64"/>
      <c r="AV13" s="55">
        <f t="shared" si="6"/>
        <v>472.24695000000003</v>
      </c>
      <c r="AW13" s="86"/>
      <c r="AX13" s="86"/>
      <c r="AY13" s="86"/>
      <c r="AZ13" s="8"/>
      <c r="BA13" s="5" t="e">
        <f t="shared" si="7"/>
        <v>#DIV/0!</v>
      </c>
      <c r="BB13" s="5"/>
      <c r="BC13" t="s">
        <v>14</v>
      </c>
      <c r="BD13" s="9" t="s">
        <v>15</v>
      </c>
    </row>
    <row r="14" spans="1:56" x14ac:dyDescent="0.3">
      <c r="A14" t="s">
        <v>60</v>
      </c>
      <c r="B14" t="s">
        <v>61</v>
      </c>
      <c r="D14" s="7">
        <v>4.0999999999999996</v>
      </c>
      <c r="E14" t="s">
        <v>10</v>
      </c>
      <c r="F14" t="s">
        <v>11</v>
      </c>
      <c r="G14" t="s">
        <v>62</v>
      </c>
      <c r="I14" t="s">
        <v>63</v>
      </c>
      <c r="O14">
        <v>1968668</v>
      </c>
      <c r="P14">
        <v>313.29806339999999</v>
      </c>
      <c r="R14" s="56">
        <f t="shared" si="0"/>
        <v>336.28728380000001</v>
      </c>
      <c r="S14" s="90">
        <v>336.2869</v>
      </c>
      <c r="T14" s="90">
        <v>336.2851</v>
      </c>
      <c r="U14" s="90">
        <v>336.28660000000002</v>
      </c>
      <c r="V14" s="8">
        <v>194.4</v>
      </c>
      <c r="W14" s="55">
        <f t="shared" si="1"/>
        <v>314.30533987000001</v>
      </c>
      <c r="X14" s="86">
        <v>314.30590000000001</v>
      </c>
      <c r="Y14" s="86">
        <v>314.30439999999999</v>
      </c>
      <c r="Z14" s="86">
        <v>314.3039</v>
      </c>
      <c r="AA14" s="8">
        <v>191.69999999999996</v>
      </c>
      <c r="AB14" s="56">
        <f t="shared" si="2"/>
        <v>331.33188719999998</v>
      </c>
      <c r="AF14" s="64"/>
      <c r="AG14" s="55">
        <f t="shared" si="3"/>
        <v>296.29476920000002</v>
      </c>
      <c r="AH14" s="86"/>
      <c r="AI14" s="86"/>
      <c r="AJ14" s="86"/>
      <c r="AK14" s="64">
        <v>191.30000000000004</v>
      </c>
      <c r="AL14" s="55">
        <f t="shared" si="4"/>
        <v>312.2907874</v>
      </c>
      <c r="AP14" s="64"/>
      <c r="AQ14" s="65">
        <f t="shared" si="5"/>
        <v>348.26746500000002</v>
      </c>
      <c r="AR14" s="83"/>
      <c r="AS14" s="83"/>
      <c r="AT14" s="83"/>
      <c r="AU14" s="64"/>
      <c r="AV14" s="55">
        <f t="shared" si="6"/>
        <v>358.29626660000002</v>
      </c>
      <c r="AW14" s="86"/>
      <c r="AX14" s="86"/>
      <c r="AY14" s="86"/>
      <c r="AZ14" s="8"/>
      <c r="BA14" s="5">
        <f t="shared" si="7"/>
        <v>100</v>
      </c>
      <c r="BB14" s="5"/>
      <c r="BC14" t="s">
        <v>14</v>
      </c>
      <c r="BD14" s="9" t="s">
        <v>15</v>
      </c>
    </row>
    <row r="15" spans="1:56" x14ac:dyDescent="0.3">
      <c r="A15" t="s">
        <v>64</v>
      </c>
      <c r="B15" t="s">
        <v>65</v>
      </c>
      <c r="D15" s="7">
        <v>13.7</v>
      </c>
      <c r="E15" t="s">
        <v>10</v>
      </c>
      <c r="F15" t="s">
        <v>11</v>
      </c>
      <c r="G15" t="s">
        <v>66</v>
      </c>
      <c r="I15" t="s">
        <v>67</v>
      </c>
      <c r="O15">
        <v>1969006</v>
      </c>
      <c r="P15">
        <v>756.57511799999997</v>
      </c>
      <c r="R15" s="56">
        <f t="shared" si="0"/>
        <v>779.5643384</v>
      </c>
      <c r="S15" s="90">
        <v>779.55989999999997</v>
      </c>
      <c r="T15" s="90">
        <v>779.55650000000003</v>
      </c>
      <c r="U15" s="90">
        <v>779.56150000000002</v>
      </c>
      <c r="V15" s="8">
        <v>286.86666666666662</v>
      </c>
      <c r="W15" s="55">
        <f t="shared" si="1"/>
        <v>757.58239446999994</v>
      </c>
      <c r="AA15" s="8"/>
      <c r="AB15" s="56">
        <f t="shared" si="2"/>
        <v>774.60894180000003</v>
      </c>
      <c r="AF15" s="64">
        <v>290.26666666666665</v>
      </c>
      <c r="AG15" s="55">
        <f t="shared" si="3"/>
        <v>739.57182379999995</v>
      </c>
      <c r="AH15" s="86"/>
      <c r="AI15" s="86"/>
      <c r="AJ15" s="86"/>
      <c r="AK15" s="64"/>
      <c r="AL15" s="55">
        <f t="shared" si="4"/>
        <v>755.56784199999993</v>
      </c>
      <c r="AP15" s="64"/>
      <c r="AQ15" s="65">
        <f t="shared" si="5"/>
        <v>791.54451959999994</v>
      </c>
      <c r="AR15" s="83"/>
      <c r="AS15" s="83"/>
      <c r="AT15" s="83"/>
      <c r="AU15" s="64">
        <v>284.36666666666673</v>
      </c>
      <c r="AV15" s="55">
        <f t="shared" si="6"/>
        <v>801.5733211999999</v>
      </c>
      <c r="AW15" s="86"/>
      <c r="AX15" s="86"/>
      <c r="AY15" s="86"/>
      <c r="AZ15" s="8">
        <v>290.76666666666665</v>
      </c>
      <c r="BA15" s="5" t="e">
        <f t="shared" si="7"/>
        <v>#DIV/0!</v>
      </c>
      <c r="BB15" s="5"/>
      <c r="BC15" t="s">
        <v>14</v>
      </c>
      <c r="BD15" s="9" t="s">
        <v>15</v>
      </c>
    </row>
    <row r="16" spans="1:56" x14ac:dyDescent="0.3">
      <c r="A16" t="s">
        <v>68</v>
      </c>
      <c r="B16" t="s">
        <v>69</v>
      </c>
      <c r="D16" s="7">
        <v>5.6</v>
      </c>
      <c r="E16" t="s">
        <v>10</v>
      </c>
      <c r="F16" t="s">
        <v>11</v>
      </c>
      <c r="G16" t="s">
        <v>70</v>
      </c>
      <c r="I16" t="s">
        <v>71</v>
      </c>
      <c r="O16">
        <v>1969005</v>
      </c>
      <c r="P16">
        <v>391.27224419999999</v>
      </c>
      <c r="R16" s="56">
        <f t="shared" si="0"/>
        <v>414.26146460000001</v>
      </c>
      <c r="S16" s="90">
        <v>414.26069999999999</v>
      </c>
      <c r="T16" s="90">
        <v>414.2577</v>
      </c>
      <c r="U16" s="90">
        <v>414.2604</v>
      </c>
      <c r="V16" s="8">
        <v>199.76666666666665</v>
      </c>
      <c r="W16" s="55">
        <f t="shared" si="1"/>
        <v>392.27952067000001</v>
      </c>
      <c r="X16" s="86">
        <v>392.27769999999998</v>
      </c>
      <c r="Y16" s="86">
        <v>392.27780000000001</v>
      </c>
      <c r="Z16" s="86">
        <v>392.27670000000001</v>
      </c>
      <c r="AA16" s="8">
        <v>201.93333333333331</v>
      </c>
      <c r="AB16" s="56">
        <f t="shared" si="2"/>
        <v>409.30606799999998</v>
      </c>
      <c r="AF16" s="64"/>
      <c r="AG16" s="55">
        <f t="shared" si="3"/>
        <v>374.26895000000002</v>
      </c>
      <c r="AH16" s="86"/>
      <c r="AI16" s="86"/>
      <c r="AJ16" s="86"/>
      <c r="AK16" s="64"/>
      <c r="AL16" s="55">
        <f t="shared" si="4"/>
        <v>390.2649682</v>
      </c>
      <c r="AP16" s="64">
        <v>199.66666666666666</v>
      </c>
      <c r="AQ16" s="65">
        <f t="shared" si="5"/>
        <v>426.24164580000001</v>
      </c>
      <c r="AR16" s="83"/>
      <c r="AS16" s="83"/>
      <c r="AT16" s="83"/>
      <c r="AU16" s="64"/>
      <c r="AV16" s="55">
        <f t="shared" si="6"/>
        <v>436.27044740000002</v>
      </c>
      <c r="AW16" s="86"/>
      <c r="AX16" s="86"/>
      <c r="AY16" s="86"/>
      <c r="AZ16" s="8"/>
      <c r="BA16" s="5">
        <f t="shared" si="7"/>
        <v>1.1224826675470378</v>
      </c>
      <c r="BB16" s="5"/>
      <c r="BC16" t="s">
        <v>14</v>
      </c>
      <c r="BD16" s="9" t="s">
        <v>15</v>
      </c>
    </row>
    <row r="17" spans="1:56" x14ac:dyDescent="0.3">
      <c r="A17" t="s">
        <v>72</v>
      </c>
      <c r="B17" t="s">
        <v>73</v>
      </c>
      <c r="D17" s="7">
        <v>6</v>
      </c>
      <c r="E17" t="s">
        <v>10</v>
      </c>
      <c r="F17" t="s">
        <v>11</v>
      </c>
      <c r="G17" t="s">
        <v>74</v>
      </c>
      <c r="I17" t="s">
        <v>75</v>
      </c>
      <c r="O17">
        <v>1969004</v>
      </c>
      <c r="P17">
        <v>405.28789339999997</v>
      </c>
      <c r="R17" s="56">
        <f t="shared" si="0"/>
        <v>428.2771138</v>
      </c>
      <c r="S17" s="90">
        <v>428.2715</v>
      </c>
      <c r="T17" s="90">
        <v>428.27820000000003</v>
      </c>
      <c r="U17" s="90">
        <v>428.27390000000003</v>
      </c>
      <c r="V17" s="8">
        <v>202.86666666666667</v>
      </c>
      <c r="W17" s="55">
        <f t="shared" si="1"/>
        <v>406.29516987</v>
      </c>
      <c r="AA17" s="8"/>
      <c r="AB17" s="56">
        <f t="shared" si="2"/>
        <v>423.32171719999997</v>
      </c>
      <c r="AF17" s="64"/>
      <c r="AG17" s="55">
        <f t="shared" si="3"/>
        <v>388.2845992</v>
      </c>
      <c r="AH17" s="86"/>
      <c r="AI17" s="86"/>
      <c r="AJ17" s="86"/>
      <c r="AK17" s="64"/>
      <c r="AL17" s="55">
        <f t="shared" si="4"/>
        <v>404.28061739999998</v>
      </c>
      <c r="AP17" s="64"/>
      <c r="AQ17" s="65">
        <f t="shared" si="5"/>
        <v>440.257295</v>
      </c>
      <c r="AR17" s="83"/>
      <c r="AS17" s="83"/>
      <c r="AT17" s="83"/>
      <c r="AU17" s="64">
        <v>209.46666666666667</v>
      </c>
      <c r="AV17" s="55">
        <f t="shared" si="6"/>
        <v>450.28609660000001</v>
      </c>
      <c r="AW17" s="86"/>
      <c r="AX17" s="86"/>
      <c r="AY17" s="86"/>
      <c r="AZ17" s="8">
        <v>213.16666666666666</v>
      </c>
      <c r="BA17" s="5" t="e">
        <f t="shared" si="7"/>
        <v>#DIV/0!</v>
      </c>
      <c r="BB17" s="5"/>
      <c r="BC17" t="s">
        <v>14</v>
      </c>
      <c r="BD17" s="9" t="s">
        <v>15</v>
      </c>
    </row>
    <row r="18" spans="1:56" x14ac:dyDescent="0.3">
      <c r="A18" t="s">
        <v>76</v>
      </c>
      <c r="B18" t="s">
        <v>77</v>
      </c>
      <c r="D18" s="7">
        <v>9.6999999999999993</v>
      </c>
      <c r="E18" t="s">
        <v>10</v>
      </c>
      <c r="F18" t="s">
        <v>11</v>
      </c>
      <c r="G18" t="s">
        <v>78</v>
      </c>
      <c r="I18" t="s">
        <v>79</v>
      </c>
      <c r="O18">
        <v>3513</v>
      </c>
      <c r="P18">
        <v>384.33919739999999</v>
      </c>
      <c r="R18" s="56">
        <f t="shared" si="0"/>
        <v>407.32841780000001</v>
      </c>
      <c r="S18" s="96"/>
      <c r="V18" s="8"/>
      <c r="W18" s="55">
        <f t="shared" si="1"/>
        <v>385.34647387000001</v>
      </c>
      <c r="X18" s="86">
        <v>385.34359999999998</v>
      </c>
      <c r="Y18" s="86">
        <v>385.34550000000002</v>
      </c>
      <c r="Z18" s="86">
        <v>385.3424</v>
      </c>
      <c r="AA18" s="8">
        <v>208</v>
      </c>
      <c r="AB18" s="56">
        <f t="shared" si="2"/>
        <v>402.37302119999998</v>
      </c>
      <c r="AF18" s="64"/>
      <c r="AG18" s="55">
        <f t="shared" si="3"/>
        <v>367.33590320000002</v>
      </c>
      <c r="AH18" s="86"/>
      <c r="AI18" s="86"/>
      <c r="AJ18" s="86"/>
      <c r="AK18" s="64"/>
      <c r="AL18" s="55">
        <f t="shared" si="4"/>
        <v>383.3319214</v>
      </c>
      <c r="AP18" s="64"/>
      <c r="AQ18" s="65">
        <f t="shared" si="5"/>
        <v>419.30859900000002</v>
      </c>
      <c r="AR18" s="83"/>
      <c r="AS18" s="83"/>
      <c r="AT18" s="83"/>
      <c r="AU18" s="64"/>
      <c r="AV18" s="55">
        <f t="shared" si="6"/>
        <v>429.33740060000002</v>
      </c>
      <c r="AW18" s="86"/>
      <c r="AX18" s="86"/>
      <c r="AY18" s="86"/>
      <c r="AZ18" s="8"/>
      <c r="BA18" s="5">
        <f t="shared" si="7"/>
        <v>100</v>
      </c>
      <c r="BB18" s="5"/>
      <c r="BC18" t="s">
        <v>14</v>
      </c>
      <c r="BD18" s="9" t="s">
        <v>15</v>
      </c>
    </row>
    <row r="19" spans="1:56" x14ac:dyDescent="0.3">
      <c r="A19" t="s">
        <v>123</v>
      </c>
      <c r="B19" t="s">
        <v>124</v>
      </c>
      <c r="D19" s="7">
        <v>12.1</v>
      </c>
      <c r="E19" t="s">
        <v>10</v>
      </c>
      <c r="F19" t="s">
        <v>11</v>
      </c>
      <c r="G19" t="s">
        <v>125</v>
      </c>
      <c r="I19" t="s">
        <v>126</v>
      </c>
      <c r="O19">
        <v>59422</v>
      </c>
      <c r="P19">
        <v>757.56212500000004</v>
      </c>
      <c r="R19" s="56">
        <f t="shared" si="0"/>
        <v>780.55134540000006</v>
      </c>
      <c r="S19" s="90">
        <v>780.5498</v>
      </c>
      <c r="T19" s="90">
        <v>780.54750000000001</v>
      </c>
      <c r="U19" s="90">
        <v>780.54880000000003</v>
      </c>
      <c r="V19" s="8">
        <v>288.2</v>
      </c>
      <c r="W19" s="55">
        <f t="shared" si="1"/>
        <v>758.56940147</v>
      </c>
      <c r="X19" s="86">
        <v>758.56359999999995</v>
      </c>
      <c r="Y19" s="86">
        <v>758.56410000000005</v>
      </c>
      <c r="Z19" s="86">
        <v>758.56790000000001</v>
      </c>
      <c r="AA19" s="8">
        <v>285.43333333333334</v>
      </c>
      <c r="AB19" s="56">
        <f t="shared" si="2"/>
        <v>775.59594880000009</v>
      </c>
      <c r="AF19" s="64"/>
      <c r="AG19" s="55">
        <f t="shared" si="3"/>
        <v>740.55883080000001</v>
      </c>
      <c r="AH19" s="86"/>
      <c r="AI19" s="86"/>
      <c r="AJ19" s="86"/>
      <c r="AK19" s="64"/>
      <c r="AL19" s="55">
        <f t="shared" si="4"/>
        <v>756.55484899999999</v>
      </c>
      <c r="AP19" s="64"/>
      <c r="AQ19" s="65">
        <f t="shared" si="5"/>
        <v>792.53152660000001</v>
      </c>
      <c r="AR19" s="83"/>
      <c r="AS19" s="83"/>
      <c r="AT19" s="83"/>
      <c r="AU19" s="64"/>
      <c r="AV19" s="55">
        <f t="shared" si="6"/>
        <v>802.56032819999996</v>
      </c>
      <c r="AW19" s="86"/>
      <c r="AX19" s="86"/>
      <c r="AY19" s="86"/>
      <c r="AZ19" s="8">
        <v>292.40000000000003</v>
      </c>
      <c r="BA19" s="5">
        <f t="shared" si="7"/>
        <v>100</v>
      </c>
      <c r="BB19" s="5"/>
      <c r="BC19" t="s">
        <v>14</v>
      </c>
      <c r="BD19" s="9" t="s">
        <v>15</v>
      </c>
    </row>
    <row r="20" spans="1:56" x14ac:dyDescent="0.3">
      <c r="A20" t="s">
        <v>127</v>
      </c>
      <c r="B20" t="s">
        <v>128</v>
      </c>
      <c r="D20" s="7">
        <v>11</v>
      </c>
      <c r="E20" t="s">
        <v>10</v>
      </c>
      <c r="F20" t="s">
        <v>11</v>
      </c>
      <c r="G20" t="s">
        <v>129</v>
      </c>
      <c r="I20" t="s">
        <v>130</v>
      </c>
      <c r="O20">
        <v>40867</v>
      </c>
      <c r="P20">
        <v>770.50975800000003</v>
      </c>
      <c r="R20" s="56">
        <f t="shared" si="0"/>
        <v>793.49897840000006</v>
      </c>
      <c r="S20" s="90">
        <v>793.49869999999999</v>
      </c>
      <c r="T20" s="90">
        <v>793.49599999999998</v>
      </c>
      <c r="U20" s="90">
        <v>793.49689999999998</v>
      </c>
      <c r="V20" s="8">
        <v>284.83333333333331</v>
      </c>
      <c r="W20" s="55">
        <f t="shared" si="1"/>
        <v>771.51703447</v>
      </c>
      <c r="X20" s="86">
        <v>771.51589999999999</v>
      </c>
      <c r="Y20" s="86">
        <v>771.51940000000002</v>
      </c>
      <c r="Z20" s="86">
        <v>771.5163</v>
      </c>
      <c r="AA20" s="8">
        <v>289.5333333333333</v>
      </c>
      <c r="AB20" s="56">
        <f t="shared" si="2"/>
        <v>788.54358180000008</v>
      </c>
      <c r="AF20" s="64">
        <v>289.40000000000003</v>
      </c>
      <c r="AG20" s="55">
        <f t="shared" si="3"/>
        <v>753.50646380000001</v>
      </c>
      <c r="AH20" s="86"/>
      <c r="AI20" s="86"/>
      <c r="AJ20" s="86"/>
      <c r="AK20" s="64"/>
      <c r="AL20" s="55">
        <f t="shared" si="4"/>
        <v>769.50248199999999</v>
      </c>
      <c r="AP20" s="64">
        <v>278.7</v>
      </c>
      <c r="AQ20" s="65">
        <f t="shared" si="5"/>
        <v>805.4791596</v>
      </c>
      <c r="AR20" s="83"/>
      <c r="AS20" s="83"/>
      <c r="AT20" s="83"/>
      <c r="AU20" s="64"/>
      <c r="AV20" s="55">
        <f t="shared" si="6"/>
        <v>815.50796119999995</v>
      </c>
      <c r="AW20" s="86"/>
      <c r="AX20" s="86"/>
      <c r="AY20" s="86"/>
      <c r="AZ20" s="8"/>
      <c r="BA20" s="5">
        <f t="shared" si="7"/>
        <v>3.7416532350909448</v>
      </c>
      <c r="BB20" s="5"/>
      <c r="BC20" t="s">
        <v>14</v>
      </c>
      <c r="BD20" s="9" t="s">
        <v>15</v>
      </c>
    </row>
    <row r="21" spans="1:56" x14ac:dyDescent="0.3">
      <c r="A21" t="s">
        <v>131</v>
      </c>
      <c r="B21" t="s">
        <v>53</v>
      </c>
      <c r="D21" s="7">
        <v>11.3</v>
      </c>
      <c r="E21" t="s">
        <v>10</v>
      </c>
      <c r="F21" t="s">
        <v>11</v>
      </c>
      <c r="G21" t="s">
        <v>132</v>
      </c>
      <c r="I21" t="s">
        <v>133</v>
      </c>
      <c r="O21">
        <v>40823</v>
      </c>
      <c r="P21">
        <v>783.50500739999995</v>
      </c>
      <c r="R21" s="56">
        <f t="shared" si="0"/>
        <v>806.49422779999998</v>
      </c>
      <c r="S21" s="90">
        <v>806.49329999999998</v>
      </c>
      <c r="T21" s="90">
        <v>806.49559999999997</v>
      </c>
      <c r="U21" s="90">
        <v>806.49329999999998</v>
      </c>
      <c r="V21" s="8">
        <v>286.46666666666664</v>
      </c>
      <c r="W21" s="55">
        <f t="shared" si="1"/>
        <v>784.51228386999992</v>
      </c>
      <c r="X21" s="86">
        <v>784.50890000000004</v>
      </c>
      <c r="Y21" s="86">
        <v>784.51329999999996</v>
      </c>
      <c r="Z21" s="86">
        <v>784.50919999999996</v>
      </c>
      <c r="AA21" s="8">
        <v>282.36666666666662</v>
      </c>
      <c r="AB21" s="56">
        <f t="shared" si="2"/>
        <v>801.5388312</v>
      </c>
      <c r="AF21" s="64"/>
      <c r="AG21" s="55">
        <f t="shared" si="3"/>
        <v>766.50171319999993</v>
      </c>
      <c r="AH21" s="86"/>
      <c r="AI21" s="86"/>
      <c r="AJ21" s="86"/>
      <c r="AK21" s="64"/>
      <c r="AL21" s="55">
        <f t="shared" si="4"/>
        <v>782.49773139999991</v>
      </c>
      <c r="AP21" s="64">
        <v>281.96666666666664</v>
      </c>
      <c r="AQ21" s="65">
        <f t="shared" si="5"/>
        <v>818.47440899999992</v>
      </c>
      <c r="AR21" s="83"/>
      <c r="AS21" s="83"/>
      <c r="AT21" s="83"/>
      <c r="AU21" s="64"/>
      <c r="AV21" s="55">
        <f t="shared" si="6"/>
        <v>828.50321059999987</v>
      </c>
      <c r="AW21" s="86"/>
      <c r="AX21" s="86"/>
      <c r="AY21" s="86"/>
      <c r="AZ21" s="8"/>
      <c r="BA21" s="5">
        <f t="shared" si="7"/>
        <v>0.14165978042733232</v>
      </c>
      <c r="BB21" s="5"/>
      <c r="BC21" t="s">
        <v>14</v>
      </c>
      <c r="BD21" s="9" t="s">
        <v>15</v>
      </c>
    </row>
    <row r="22" spans="1:56" x14ac:dyDescent="0.3">
      <c r="A22" t="s">
        <v>134</v>
      </c>
      <c r="B22" t="s">
        <v>135</v>
      </c>
      <c r="D22" s="7">
        <v>12.5</v>
      </c>
      <c r="E22" t="s">
        <v>10</v>
      </c>
      <c r="F22" t="s">
        <v>11</v>
      </c>
      <c r="G22" t="s">
        <v>136</v>
      </c>
      <c r="I22" t="s">
        <v>137</v>
      </c>
      <c r="O22">
        <v>40824</v>
      </c>
      <c r="P22">
        <v>811.53630580000004</v>
      </c>
      <c r="R22" s="56">
        <f t="shared" si="0"/>
        <v>834.52552620000006</v>
      </c>
      <c r="S22" s="90">
        <v>834.52369999999996</v>
      </c>
      <c r="T22" s="90">
        <v>834.5213</v>
      </c>
      <c r="U22" s="90">
        <v>834.52210000000002</v>
      </c>
      <c r="V22" s="8">
        <v>293.43333333333334</v>
      </c>
      <c r="W22" s="55">
        <f t="shared" si="1"/>
        <v>812.54358227</v>
      </c>
      <c r="X22" s="86">
        <v>812.54259999999999</v>
      </c>
      <c r="Y22" s="86">
        <v>812.54579999999999</v>
      </c>
      <c r="Z22" s="86">
        <v>812.54480000000001</v>
      </c>
      <c r="AA22" s="8">
        <v>288.16666666666669</v>
      </c>
      <c r="AB22" s="56">
        <f t="shared" si="2"/>
        <v>829.57012960000009</v>
      </c>
      <c r="AF22" s="64"/>
      <c r="AG22" s="55">
        <f t="shared" si="3"/>
        <v>794.53301160000001</v>
      </c>
      <c r="AH22" s="86"/>
      <c r="AI22" s="86"/>
      <c r="AJ22" s="86"/>
      <c r="AK22" s="64"/>
      <c r="AL22" s="55">
        <f t="shared" si="4"/>
        <v>810.52902979999999</v>
      </c>
      <c r="AP22" s="64">
        <v>287.8</v>
      </c>
      <c r="AQ22" s="65">
        <f t="shared" si="5"/>
        <v>846.50570740000001</v>
      </c>
      <c r="AR22" s="83"/>
      <c r="AS22" s="83"/>
      <c r="AT22" s="83"/>
      <c r="AU22" s="64"/>
      <c r="AV22" s="55">
        <f t="shared" si="6"/>
        <v>856.53450899999996</v>
      </c>
      <c r="AW22" s="86"/>
      <c r="AX22" s="86"/>
      <c r="AY22" s="86"/>
      <c r="AZ22" s="8"/>
      <c r="BA22" s="5">
        <f t="shared" si="7"/>
        <v>0.12724117987276143</v>
      </c>
      <c r="BB22" s="5"/>
      <c r="BC22" t="s">
        <v>14</v>
      </c>
      <c r="BD22" s="9" t="s">
        <v>15</v>
      </c>
    </row>
    <row r="23" spans="1:56" x14ac:dyDescent="0.3">
      <c r="A23" t="s">
        <v>138</v>
      </c>
      <c r="B23" t="s">
        <v>139</v>
      </c>
      <c r="D23" s="7">
        <v>12.2</v>
      </c>
      <c r="E23" t="s">
        <v>10</v>
      </c>
      <c r="F23" t="s">
        <v>11</v>
      </c>
      <c r="G23" t="s">
        <v>140</v>
      </c>
      <c r="I23" t="s">
        <v>141</v>
      </c>
      <c r="O23">
        <v>40825</v>
      </c>
      <c r="P23">
        <v>835.53630580000004</v>
      </c>
      <c r="R23" s="56">
        <f t="shared" si="0"/>
        <v>858.52552620000006</v>
      </c>
      <c r="S23" s="90">
        <v>858.52319999999997</v>
      </c>
      <c r="T23" s="90">
        <v>858.52210000000002</v>
      </c>
      <c r="U23" s="90">
        <v>858.52229999999997</v>
      </c>
      <c r="V23" s="8">
        <v>296.2</v>
      </c>
      <c r="W23" s="55">
        <f t="shared" si="1"/>
        <v>836.54358227</v>
      </c>
      <c r="X23" s="86">
        <v>836.54</v>
      </c>
      <c r="Y23" s="86">
        <v>836.54089999999997</v>
      </c>
      <c r="Z23" s="86">
        <v>836.54179999999997</v>
      </c>
      <c r="AA23" s="8">
        <v>291.0333333333333</v>
      </c>
      <c r="AB23" s="56">
        <f t="shared" si="2"/>
        <v>853.57012960000009</v>
      </c>
      <c r="AF23" s="64"/>
      <c r="AG23" s="55">
        <f t="shared" si="3"/>
        <v>818.53301160000001</v>
      </c>
      <c r="AH23" s="86"/>
      <c r="AI23" s="86"/>
      <c r="AJ23" s="86"/>
      <c r="AK23" s="64"/>
      <c r="AL23" s="55">
        <f t="shared" si="4"/>
        <v>834.52902979999999</v>
      </c>
      <c r="AP23" s="64">
        <v>291.66666666666669</v>
      </c>
      <c r="AQ23" s="65">
        <f t="shared" si="5"/>
        <v>870.50570740000001</v>
      </c>
      <c r="AR23" s="83"/>
      <c r="AS23" s="83"/>
      <c r="AT23" s="83"/>
      <c r="AU23" s="64"/>
      <c r="AV23" s="55">
        <f t="shared" si="6"/>
        <v>880.53450899999996</v>
      </c>
      <c r="AW23" s="86"/>
      <c r="AX23" s="86"/>
      <c r="AY23" s="86"/>
      <c r="AZ23" s="8"/>
      <c r="BA23" s="5">
        <f t="shared" si="7"/>
        <v>-0.21761539342574138</v>
      </c>
      <c r="BB23" s="5"/>
      <c r="BC23" t="s">
        <v>14</v>
      </c>
      <c r="BD23" s="9" t="s">
        <v>15</v>
      </c>
    </row>
    <row r="24" spans="1:56" x14ac:dyDescent="0.3">
      <c r="A24" t="s">
        <v>142</v>
      </c>
      <c r="B24" t="s">
        <v>25</v>
      </c>
      <c r="D24" s="7">
        <v>11.1</v>
      </c>
      <c r="E24" t="s">
        <v>10</v>
      </c>
      <c r="F24" t="s">
        <v>11</v>
      </c>
      <c r="G24" t="s">
        <v>143</v>
      </c>
      <c r="I24" t="s">
        <v>144</v>
      </c>
      <c r="O24">
        <v>82123</v>
      </c>
      <c r="P24">
        <v>696.47298039999998</v>
      </c>
      <c r="R24" s="56">
        <f t="shared" si="0"/>
        <v>719.46220080000001</v>
      </c>
      <c r="S24" s="90">
        <v>719.45849999999996</v>
      </c>
      <c r="T24" s="90">
        <v>719.46339999999998</v>
      </c>
      <c r="U24" s="90">
        <v>719.45920000000001</v>
      </c>
      <c r="V24" s="8">
        <v>267.86666666666673</v>
      </c>
      <c r="W24" s="55">
        <f t="shared" si="1"/>
        <v>697.48025686999995</v>
      </c>
      <c r="X24" s="86">
        <v>697.47820000000002</v>
      </c>
      <c r="Y24" s="86">
        <v>697.47739999999999</v>
      </c>
      <c r="Z24" s="86">
        <v>697.47799999999995</v>
      </c>
      <c r="AA24" s="8">
        <v>269.03333333333336</v>
      </c>
      <c r="AB24" s="56">
        <f t="shared" si="2"/>
        <v>714.50680420000003</v>
      </c>
      <c r="AF24" s="64">
        <v>268.83333333333331</v>
      </c>
      <c r="AG24" s="55">
        <f t="shared" si="3"/>
        <v>679.46968619999996</v>
      </c>
      <c r="AH24" s="86"/>
      <c r="AI24" s="86"/>
      <c r="AJ24" s="86"/>
      <c r="AK24" s="64"/>
      <c r="AL24" s="55">
        <f t="shared" si="4"/>
        <v>695.46570439999994</v>
      </c>
      <c r="AP24" s="64">
        <v>262.09999999999997</v>
      </c>
      <c r="AQ24" s="65">
        <f t="shared" si="5"/>
        <v>731.44238199999995</v>
      </c>
      <c r="AR24" s="83"/>
      <c r="AS24" s="83"/>
      <c r="AT24" s="83"/>
      <c r="AU24" s="64"/>
      <c r="AV24" s="55">
        <f t="shared" si="6"/>
        <v>741.4711835999999</v>
      </c>
      <c r="AW24" s="86"/>
      <c r="AX24" s="86"/>
      <c r="AY24" s="86"/>
      <c r="AZ24" s="8"/>
      <c r="BA24" s="5">
        <f t="shared" si="7"/>
        <v>2.5771279890967884</v>
      </c>
      <c r="BB24" s="5"/>
      <c r="BC24" t="s">
        <v>14</v>
      </c>
      <c r="BD24" s="9" t="s">
        <v>15</v>
      </c>
    </row>
    <row r="25" spans="1:56" x14ac:dyDescent="0.3">
      <c r="A25" t="s">
        <v>145</v>
      </c>
      <c r="B25" t="s">
        <v>146</v>
      </c>
      <c r="D25" s="7">
        <v>8.9</v>
      </c>
      <c r="E25" t="s">
        <v>10</v>
      </c>
      <c r="F25" t="s">
        <v>11</v>
      </c>
      <c r="G25" t="s">
        <v>147</v>
      </c>
      <c r="I25" t="s">
        <v>148</v>
      </c>
      <c r="O25">
        <v>61953</v>
      </c>
      <c r="P25">
        <v>766.47845959999995</v>
      </c>
      <c r="R25" s="56">
        <f t="shared" si="0"/>
        <v>789.46767999999997</v>
      </c>
      <c r="V25" s="8"/>
      <c r="W25" s="55">
        <f t="shared" si="1"/>
        <v>767.48573606999992</v>
      </c>
      <c r="X25" s="86">
        <v>767.49090000000001</v>
      </c>
      <c r="Y25" s="86">
        <v>767.48580000000004</v>
      </c>
      <c r="Z25" s="86">
        <v>767.48249999999996</v>
      </c>
      <c r="AA25" s="8">
        <v>280.16666666666669</v>
      </c>
      <c r="AB25" s="56">
        <f t="shared" si="2"/>
        <v>784.5122834</v>
      </c>
      <c r="AF25" s="64">
        <v>280.10000000000002</v>
      </c>
      <c r="AG25" s="55">
        <f t="shared" si="3"/>
        <v>749.47516539999992</v>
      </c>
      <c r="AH25" s="86"/>
      <c r="AI25" s="86"/>
      <c r="AJ25" s="86"/>
      <c r="AK25" s="64"/>
      <c r="AL25" s="55">
        <f t="shared" si="4"/>
        <v>765.4711835999999</v>
      </c>
      <c r="AP25" s="64">
        <v>275</v>
      </c>
      <c r="AQ25" s="65">
        <f t="shared" si="5"/>
        <v>801.44786119999992</v>
      </c>
      <c r="AR25" s="83"/>
      <c r="AS25" s="83"/>
      <c r="AT25" s="83"/>
      <c r="AU25" s="64"/>
      <c r="AV25" s="55">
        <f t="shared" si="6"/>
        <v>811.47666279999987</v>
      </c>
      <c r="AW25" s="86"/>
      <c r="AX25" s="86"/>
      <c r="AY25" s="86"/>
      <c r="AZ25" s="8"/>
      <c r="BA25" s="5">
        <f t="shared" si="7"/>
        <v>1.8441403926234452</v>
      </c>
      <c r="BB25" s="5"/>
      <c r="BC25" t="s">
        <v>14</v>
      </c>
      <c r="BD25" s="9" t="s">
        <v>15</v>
      </c>
    </row>
    <row r="26" spans="1:56" x14ac:dyDescent="0.3">
      <c r="A26" t="s">
        <v>149</v>
      </c>
      <c r="B26" t="s">
        <v>150</v>
      </c>
      <c r="D26" s="7">
        <v>10.7</v>
      </c>
      <c r="E26" t="s">
        <v>10</v>
      </c>
      <c r="F26" t="s">
        <v>11</v>
      </c>
      <c r="G26" t="s">
        <v>151</v>
      </c>
      <c r="I26" t="s">
        <v>152</v>
      </c>
      <c r="O26">
        <v>82023</v>
      </c>
      <c r="P26">
        <v>744.47298039999998</v>
      </c>
      <c r="R26" s="56">
        <f t="shared" si="0"/>
        <v>767.46220080000001</v>
      </c>
      <c r="S26" s="90">
        <v>767.45680000000004</v>
      </c>
      <c r="T26" s="90">
        <v>767.45780000000002</v>
      </c>
      <c r="U26" s="90">
        <v>767.45870000000002</v>
      </c>
      <c r="V26" s="8">
        <v>275.53333333333336</v>
      </c>
      <c r="W26" s="55">
        <f t="shared" si="1"/>
        <v>745.48025686999995</v>
      </c>
      <c r="X26" s="86">
        <v>745.47829999999999</v>
      </c>
      <c r="Y26" s="86">
        <v>745.47730000000001</v>
      </c>
      <c r="Z26" s="86">
        <v>745.47720000000004</v>
      </c>
      <c r="AA26" s="8">
        <v>276.60000000000002</v>
      </c>
      <c r="AB26" s="56">
        <f t="shared" si="2"/>
        <v>762.50680420000003</v>
      </c>
      <c r="AF26" s="64">
        <v>276.5</v>
      </c>
      <c r="AG26" s="55">
        <f t="shared" si="3"/>
        <v>727.46968619999996</v>
      </c>
      <c r="AH26" s="86"/>
      <c r="AI26" s="86"/>
      <c r="AJ26" s="86"/>
      <c r="AK26" s="64"/>
      <c r="AL26" s="55">
        <f t="shared" si="4"/>
        <v>743.46570439999994</v>
      </c>
      <c r="AP26" s="64">
        <v>270.43333333333334</v>
      </c>
      <c r="AQ26" s="65">
        <f t="shared" si="5"/>
        <v>779.44238199999995</v>
      </c>
      <c r="AR26" s="83"/>
      <c r="AS26" s="83"/>
      <c r="AT26" s="83"/>
      <c r="AU26" s="64"/>
      <c r="AV26" s="55">
        <f t="shared" si="6"/>
        <v>789.4711835999999</v>
      </c>
      <c r="AW26" s="86"/>
      <c r="AX26" s="86"/>
      <c r="AY26" s="86"/>
      <c r="AZ26" s="8"/>
      <c r="BA26" s="5">
        <f t="shared" si="7"/>
        <v>2.2294528802121056</v>
      </c>
      <c r="BB26" s="5"/>
      <c r="BC26" t="s">
        <v>14</v>
      </c>
      <c r="BD26" s="9" t="s">
        <v>15</v>
      </c>
    </row>
    <row r="27" spans="1:56" x14ac:dyDescent="0.3">
      <c r="A27" t="s">
        <v>153</v>
      </c>
      <c r="B27" t="s">
        <v>154</v>
      </c>
      <c r="D27" s="7">
        <v>10</v>
      </c>
      <c r="E27" t="s">
        <v>10</v>
      </c>
      <c r="F27" t="s">
        <v>11</v>
      </c>
      <c r="G27" t="s">
        <v>155</v>
      </c>
      <c r="I27" t="s">
        <v>156</v>
      </c>
      <c r="O27">
        <v>79683</v>
      </c>
      <c r="P27">
        <v>818.50975800000003</v>
      </c>
      <c r="R27" s="56">
        <f t="shared" si="0"/>
        <v>841.49897840000006</v>
      </c>
      <c r="S27" s="90">
        <v>841.49559999999997</v>
      </c>
      <c r="T27" s="90">
        <v>841.49509999999998</v>
      </c>
      <c r="U27" s="90">
        <v>841.50519999999995</v>
      </c>
      <c r="V27" s="8">
        <v>288.7</v>
      </c>
      <c r="W27" s="55">
        <f t="shared" si="1"/>
        <v>819.51703447</v>
      </c>
      <c r="X27" s="86">
        <v>819.51340000000005</v>
      </c>
      <c r="Y27" s="86">
        <v>819.51409999999998</v>
      </c>
      <c r="Z27" s="86">
        <v>819.51369999999997</v>
      </c>
      <c r="AA27" s="8">
        <v>292.59999999999997</v>
      </c>
      <c r="AB27" s="56">
        <f t="shared" si="2"/>
        <v>836.54358180000008</v>
      </c>
      <c r="AF27" s="64">
        <v>292.46666666666664</v>
      </c>
      <c r="AG27" s="55">
        <f t="shared" si="3"/>
        <v>801.50646380000001</v>
      </c>
      <c r="AH27" s="86"/>
      <c r="AI27" s="86"/>
      <c r="AJ27" s="86"/>
      <c r="AK27" s="64"/>
      <c r="AL27" s="55">
        <f t="shared" si="4"/>
        <v>817.50248199999999</v>
      </c>
      <c r="AP27" s="64">
        <v>285.5</v>
      </c>
      <c r="AQ27" s="65">
        <f t="shared" si="5"/>
        <v>853.4791596</v>
      </c>
      <c r="AR27" s="83"/>
      <c r="AS27" s="83"/>
      <c r="AT27" s="83"/>
      <c r="AU27" s="64"/>
      <c r="AV27" s="55">
        <f t="shared" si="6"/>
        <v>863.50796119999995</v>
      </c>
      <c r="AW27" s="86"/>
      <c r="AX27" s="86"/>
      <c r="AY27" s="86"/>
      <c r="AZ27" s="8"/>
      <c r="BA27" s="5">
        <f t="shared" si="7"/>
        <v>2.4265208475734679</v>
      </c>
      <c r="BB27" s="5"/>
      <c r="BC27" t="s">
        <v>14</v>
      </c>
      <c r="BD27" s="9" t="s">
        <v>15</v>
      </c>
    </row>
    <row r="28" spans="1:56" x14ac:dyDescent="0.3">
      <c r="A28" t="s">
        <v>157</v>
      </c>
      <c r="B28" t="s">
        <v>158</v>
      </c>
      <c r="D28" s="7">
        <v>10.3</v>
      </c>
      <c r="E28" t="s">
        <v>10</v>
      </c>
      <c r="F28" t="s">
        <v>11</v>
      </c>
      <c r="G28" t="s">
        <v>159</v>
      </c>
      <c r="I28" t="s">
        <v>160</v>
      </c>
      <c r="O28">
        <v>78522</v>
      </c>
      <c r="P28">
        <v>831.50500739999995</v>
      </c>
      <c r="R28" s="56">
        <f t="shared" si="0"/>
        <v>854.49422779999998</v>
      </c>
      <c r="S28" s="90">
        <v>854.49210000000005</v>
      </c>
      <c r="T28" s="90">
        <v>854.49170000000004</v>
      </c>
      <c r="U28" s="90">
        <v>854.49400000000003</v>
      </c>
      <c r="V28" s="8">
        <v>290.7</v>
      </c>
      <c r="W28" s="55">
        <f t="shared" si="1"/>
        <v>832.51228386999992</v>
      </c>
      <c r="X28" s="86">
        <v>832.50829999999996</v>
      </c>
      <c r="Y28" s="86">
        <v>832.50900000000001</v>
      </c>
      <c r="Z28" s="86">
        <v>832.50800000000004</v>
      </c>
      <c r="AA28" s="8">
        <v>285.99999999999994</v>
      </c>
      <c r="AB28" s="56">
        <f t="shared" si="2"/>
        <v>849.5388312</v>
      </c>
      <c r="AF28" s="64"/>
      <c r="AG28" s="55">
        <f t="shared" si="3"/>
        <v>814.50171319999993</v>
      </c>
      <c r="AH28" s="86"/>
      <c r="AI28" s="86"/>
      <c r="AJ28" s="86"/>
      <c r="AK28" s="64"/>
      <c r="AL28" s="55">
        <f t="shared" si="4"/>
        <v>830.49773139999991</v>
      </c>
      <c r="AP28" s="64">
        <v>288.53333333333336</v>
      </c>
      <c r="AQ28" s="65">
        <f t="shared" si="5"/>
        <v>866.47440899999992</v>
      </c>
      <c r="AR28" s="83"/>
      <c r="AS28" s="83"/>
      <c r="AT28" s="83"/>
      <c r="AU28" s="64"/>
      <c r="AV28" s="55">
        <f t="shared" si="6"/>
        <v>876.50321059999987</v>
      </c>
      <c r="AW28" s="86"/>
      <c r="AX28" s="86"/>
      <c r="AY28" s="86"/>
      <c r="AZ28" s="8"/>
      <c r="BA28" s="5">
        <f t="shared" si="7"/>
        <v>-0.88578088578091518</v>
      </c>
      <c r="BB28" s="5"/>
      <c r="BC28" t="s">
        <v>14</v>
      </c>
      <c r="BD28" s="9" t="s">
        <v>15</v>
      </c>
    </row>
    <row r="29" spans="1:56" x14ac:dyDescent="0.3">
      <c r="A29" t="s">
        <v>161</v>
      </c>
      <c r="B29" t="s">
        <v>162</v>
      </c>
      <c r="D29" s="7">
        <v>9.6</v>
      </c>
      <c r="E29" t="s">
        <v>10</v>
      </c>
      <c r="F29" t="s">
        <v>11</v>
      </c>
      <c r="G29" t="s">
        <v>163</v>
      </c>
      <c r="I29" t="s">
        <v>164</v>
      </c>
      <c r="O29">
        <v>76478</v>
      </c>
      <c r="P29">
        <v>879.50500739999995</v>
      </c>
      <c r="R29" s="56">
        <f t="shared" si="0"/>
        <v>902.49422779999998</v>
      </c>
      <c r="S29" s="90">
        <v>902.49099999999999</v>
      </c>
      <c r="T29" s="90">
        <v>902.49080000000004</v>
      </c>
      <c r="U29" s="90">
        <v>902.48860000000002</v>
      </c>
      <c r="V29" s="8">
        <v>296.7</v>
      </c>
      <c r="W29" s="55">
        <f t="shared" si="1"/>
        <v>880.51228386999992</v>
      </c>
      <c r="X29" s="86">
        <v>880.51059999999995</v>
      </c>
      <c r="Y29" s="86">
        <v>880.50429999999994</v>
      </c>
      <c r="Z29" s="86">
        <v>880.50750000000005</v>
      </c>
      <c r="AA29" s="8">
        <v>290.83333333333331</v>
      </c>
      <c r="AB29" s="56">
        <f t="shared" si="2"/>
        <v>897.5388312</v>
      </c>
      <c r="AF29" s="64"/>
      <c r="AG29" s="55">
        <f t="shared" si="3"/>
        <v>862.50171319999993</v>
      </c>
      <c r="AH29" s="86"/>
      <c r="AI29" s="86"/>
      <c r="AJ29" s="86"/>
      <c r="AK29" s="64"/>
      <c r="AL29" s="55">
        <f t="shared" si="4"/>
        <v>878.49773139999991</v>
      </c>
      <c r="AP29" s="64">
        <v>295.36666666666667</v>
      </c>
      <c r="AQ29" s="65">
        <f t="shared" si="5"/>
        <v>914.47440899999992</v>
      </c>
      <c r="AR29" s="83"/>
      <c r="AS29" s="83"/>
      <c r="AT29" s="83"/>
      <c r="AU29" s="64"/>
      <c r="AV29" s="55">
        <f t="shared" si="6"/>
        <v>924.50321059999987</v>
      </c>
      <c r="AW29" s="86"/>
      <c r="AX29" s="86"/>
      <c r="AY29" s="86"/>
      <c r="AZ29" s="8"/>
      <c r="BA29" s="5">
        <f t="shared" si="7"/>
        <v>-1.5587392550143357</v>
      </c>
      <c r="BB29" s="5"/>
      <c r="BC29" t="s">
        <v>14</v>
      </c>
      <c r="BD29" s="9" t="s">
        <v>15</v>
      </c>
    </row>
    <row r="30" spans="1:56" x14ac:dyDescent="0.3">
      <c r="A30" t="s">
        <v>165</v>
      </c>
      <c r="B30" t="s">
        <v>166</v>
      </c>
      <c r="D30" s="7">
        <v>12</v>
      </c>
      <c r="E30" t="s">
        <v>10</v>
      </c>
      <c r="F30" t="s">
        <v>11</v>
      </c>
      <c r="G30" t="s">
        <v>167</v>
      </c>
      <c r="I30" t="s">
        <v>168</v>
      </c>
      <c r="O30">
        <v>3908</v>
      </c>
      <c r="P30">
        <v>590.43348679999997</v>
      </c>
      <c r="R30" s="56">
        <f t="shared" si="0"/>
        <v>613.42270719999999</v>
      </c>
      <c r="S30" s="90">
        <v>613.42079999999999</v>
      </c>
      <c r="T30" s="90">
        <v>613.41769999999997</v>
      </c>
      <c r="U30" s="90">
        <v>613.41390000000001</v>
      </c>
      <c r="V30" s="8">
        <v>242.53333333333333</v>
      </c>
      <c r="W30" s="55">
        <f t="shared" si="1"/>
        <v>591.44076326999993</v>
      </c>
      <c r="X30" s="86">
        <v>591.4393</v>
      </c>
      <c r="Y30" s="86">
        <v>591.43889999999999</v>
      </c>
      <c r="Z30" s="86">
        <v>591.44169999999997</v>
      </c>
      <c r="AA30" s="8">
        <v>247.36666666666665</v>
      </c>
      <c r="AB30" s="56">
        <f t="shared" si="2"/>
        <v>608.46731060000002</v>
      </c>
      <c r="AF30" s="64">
        <v>247.16666666666666</v>
      </c>
      <c r="AG30" s="55">
        <f t="shared" si="3"/>
        <v>573.43019259999994</v>
      </c>
      <c r="AH30" s="86"/>
      <c r="AI30" s="86"/>
      <c r="AJ30" s="86"/>
      <c r="AK30" s="64">
        <v>247.46666666666667</v>
      </c>
      <c r="AL30" s="55">
        <f t="shared" si="4"/>
        <v>589.42621079999992</v>
      </c>
      <c r="AP30" s="64"/>
      <c r="AQ30" s="65">
        <f t="shared" si="5"/>
        <v>625.40288839999994</v>
      </c>
      <c r="AR30" s="83"/>
      <c r="AS30" s="83"/>
      <c r="AT30" s="83"/>
      <c r="AU30" s="64"/>
      <c r="AV30" s="55">
        <f t="shared" si="6"/>
        <v>635.43168999999989</v>
      </c>
      <c r="AW30" s="86"/>
      <c r="AX30" s="86"/>
      <c r="AY30" s="86"/>
      <c r="AZ30" s="8"/>
      <c r="BA30" s="5">
        <f t="shared" si="7"/>
        <v>100</v>
      </c>
      <c r="BB30" s="5"/>
      <c r="BC30" t="s">
        <v>14</v>
      </c>
      <c r="BD30" s="9" t="s">
        <v>15</v>
      </c>
    </row>
    <row r="31" spans="1:56" x14ac:dyDescent="0.3">
      <c r="A31" t="s">
        <v>169</v>
      </c>
      <c r="B31" t="s">
        <v>61</v>
      </c>
      <c r="D31" s="7">
        <v>4.4000000000000004</v>
      </c>
      <c r="E31" t="s">
        <v>10</v>
      </c>
      <c r="F31" t="s">
        <v>11</v>
      </c>
      <c r="G31" t="s">
        <v>170</v>
      </c>
      <c r="I31" t="s">
        <v>171</v>
      </c>
      <c r="O31">
        <v>1968761</v>
      </c>
      <c r="P31">
        <v>313.29806339999999</v>
      </c>
      <c r="R31" s="56">
        <f t="shared" si="0"/>
        <v>336.28728380000001</v>
      </c>
      <c r="S31" s="96">
        <v>336.28480000000002</v>
      </c>
      <c r="T31" s="90">
        <v>336.28449999999998</v>
      </c>
      <c r="U31" s="90">
        <v>336.28800000000001</v>
      </c>
      <c r="V31" s="8">
        <v>198.46666666666667</v>
      </c>
      <c r="W31" s="55">
        <f t="shared" si="1"/>
        <v>314.30533987000001</v>
      </c>
      <c r="X31" s="86">
        <v>314.30860000000001</v>
      </c>
      <c r="Y31" s="86">
        <v>314.29829999999998</v>
      </c>
      <c r="Z31" s="86">
        <v>314.30309999999997</v>
      </c>
      <c r="AA31" s="8">
        <v>195.9</v>
      </c>
      <c r="AB31" s="56">
        <f t="shared" si="2"/>
        <v>331.33188719999998</v>
      </c>
      <c r="AF31" s="64"/>
      <c r="AG31" s="55">
        <f t="shared" si="3"/>
        <v>296.29476920000002</v>
      </c>
      <c r="AH31" s="86"/>
      <c r="AI31" s="86"/>
      <c r="AJ31" s="86"/>
      <c r="AK31" s="64"/>
      <c r="AL31" s="55">
        <f t="shared" si="4"/>
        <v>312.2907874</v>
      </c>
      <c r="AP31" s="64"/>
      <c r="AQ31" s="65">
        <f t="shared" si="5"/>
        <v>348.26746500000002</v>
      </c>
      <c r="AR31" s="83"/>
      <c r="AS31" s="83"/>
      <c r="AT31" s="83"/>
      <c r="AU31" s="64"/>
      <c r="AV31" s="55">
        <f t="shared" si="6"/>
        <v>358.29626660000002</v>
      </c>
      <c r="AW31" s="86"/>
      <c r="AX31" s="86"/>
      <c r="AY31" s="86"/>
      <c r="AZ31" s="8"/>
      <c r="BA31" s="5">
        <f t="shared" si="7"/>
        <v>100</v>
      </c>
      <c r="BB31" s="5"/>
      <c r="BC31" t="s">
        <v>14</v>
      </c>
      <c r="BD31" s="9" t="s">
        <v>15</v>
      </c>
    </row>
    <row r="32" spans="1:56" x14ac:dyDescent="0.3">
      <c r="A32" t="s">
        <v>172</v>
      </c>
      <c r="B32" t="s">
        <v>77</v>
      </c>
      <c r="D32" s="7">
        <v>10.4</v>
      </c>
      <c r="E32" t="s">
        <v>10</v>
      </c>
      <c r="F32" t="s">
        <v>11</v>
      </c>
      <c r="G32" t="s">
        <v>173</v>
      </c>
      <c r="I32" t="s">
        <v>174</v>
      </c>
      <c r="O32">
        <v>1969009</v>
      </c>
      <c r="P32">
        <v>384.33919739999999</v>
      </c>
      <c r="R32" s="56">
        <f t="shared" si="0"/>
        <v>407.32841780000001</v>
      </c>
      <c r="S32" s="90">
        <v>407.32560000000001</v>
      </c>
      <c r="T32" s="90">
        <v>407.32369999999997</v>
      </c>
      <c r="U32" s="90">
        <v>407.32440000000003</v>
      </c>
      <c r="V32" s="8">
        <v>222.80000000000004</v>
      </c>
      <c r="W32" s="55">
        <f t="shared" si="1"/>
        <v>385.34647387000001</v>
      </c>
      <c r="AA32" s="8"/>
      <c r="AB32" s="56">
        <f t="shared" si="2"/>
        <v>402.37302119999998</v>
      </c>
      <c r="AF32" s="64"/>
      <c r="AG32" s="55">
        <f t="shared" si="3"/>
        <v>367.33590320000002</v>
      </c>
      <c r="AH32" s="86"/>
      <c r="AI32" s="86"/>
      <c r="AJ32" s="86"/>
      <c r="AK32" s="64"/>
      <c r="AL32" s="55">
        <f t="shared" si="4"/>
        <v>383.3319214</v>
      </c>
      <c r="AP32" s="64"/>
      <c r="AQ32" s="65">
        <f t="shared" si="5"/>
        <v>419.30859900000002</v>
      </c>
      <c r="AR32" s="83"/>
      <c r="AS32" s="83"/>
      <c r="AT32" s="83"/>
      <c r="AU32" s="64"/>
      <c r="AV32" s="55">
        <f t="shared" si="6"/>
        <v>429.33740060000002</v>
      </c>
      <c r="AW32" s="86"/>
      <c r="AX32" s="86"/>
      <c r="AY32" s="86"/>
      <c r="AZ32" s="8"/>
      <c r="BA32" s="5" t="e">
        <f t="shared" si="7"/>
        <v>#DIV/0!</v>
      </c>
      <c r="BB32" s="5"/>
      <c r="BC32" t="s">
        <v>14</v>
      </c>
      <c r="BD32" s="9" t="s">
        <v>15</v>
      </c>
    </row>
    <row r="33" spans="1:56" x14ac:dyDescent="0.3">
      <c r="A33" t="s">
        <v>175</v>
      </c>
      <c r="B33" t="s">
        <v>176</v>
      </c>
      <c r="D33" s="7">
        <v>13.5</v>
      </c>
      <c r="E33" t="s">
        <v>10</v>
      </c>
      <c r="F33" t="s">
        <v>11</v>
      </c>
      <c r="G33" t="s">
        <v>177</v>
      </c>
      <c r="I33" t="s">
        <v>178</v>
      </c>
      <c r="O33">
        <v>40516</v>
      </c>
      <c r="P33">
        <v>767.54647580000005</v>
      </c>
      <c r="R33" s="56">
        <f t="shared" si="0"/>
        <v>790.53569620000007</v>
      </c>
      <c r="S33" s="90">
        <v>790.52850000000001</v>
      </c>
      <c r="T33" s="90">
        <v>790.53570000000002</v>
      </c>
      <c r="U33" s="90">
        <v>790.53060000000005</v>
      </c>
      <c r="V33" s="8">
        <v>289.93333333333334</v>
      </c>
      <c r="W33" s="55">
        <f t="shared" si="1"/>
        <v>768.55375227000002</v>
      </c>
      <c r="X33" s="86">
        <v>768.5453</v>
      </c>
      <c r="Y33" s="86">
        <v>768.54660000000001</v>
      </c>
      <c r="Z33" s="86">
        <v>768.54830000000004</v>
      </c>
      <c r="AA33" s="8">
        <v>284.3</v>
      </c>
      <c r="AB33" s="56">
        <f t="shared" si="2"/>
        <v>785.5802996000001</v>
      </c>
      <c r="AF33" s="64"/>
      <c r="AG33" s="55">
        <f t="shared" si="3"/>
        <v>750.54318160000003</v>
      </c>
      <c r="AH33" s="86"/>
      <c r="AI33" s="86"/>
      <c r="AJ33" s="86"/>
      <c r="AK33" s="64"/>
      <c r="AL33" s="55">
        <f t="shared" si="4"/>
        <v>766.53919980000001</v>
      </c>
      <c r="AP33" s="64">
        <v>278.4666666666667</v>
      </c>
      <c r="AQ33" s="65">
        <f t="shared" si="5"/>
        <v>802.51587740000002</v>
      </c>
      <c r="AR33" s="83"/>
      <c r="AS33" s="83"/>
      <c r="AT33" s="83"/>
      <c r="AU33" s="64"/>
      <c r="AV33" s="55">
        <f t="shared" si="6"/>
        <v>812.54467899999997</v>
      </c>
      <c r="AW33" s="86"/>
      <c r="AX33" s="86"/>
      <c r="AY33" s="86"/>
      <c r="AZ33" s="8"/>
      <c r="BA33" s="5">
        <f t="shared" si="7"/>
        <v>2.0518231914644089</v>
      </c>
      <c r="BB33" s="5"/>
      <c r="BC33" t="s">
        <v>14</v>
      </c>
      <c r="BD33" s="9" t="s">
        <v>15</v>
      </c>
    </row>
    <row r="34" spans="1:56" x14ac:dyDescent="0.3">
      <c r="A34" t="s">
        <v>179</v>
      </c>
      <c r="B34" t="s">
        <v>128</v>
      </c>
      <c r="D34" s="7">
        <v>10.5</v>
      </c>
      <c r="E34" t="s">
        <v>10</v>
      </c>
      <c r="F34" t="s">
        <v>11</v>
      </c>
      <c r="G34" t="s">
        <v>180</v>
      </c>
      <c r="I34" t="s">
        <v>181</v>
      </c>
      <c r="O34">
        <v>61921</v>
      </c>
      <c r="P34">
        <v>770.50975800000003</v>
      </c>
      <c r="R34" s="56">
        <f t="shared" si="0"/>
        <v>793.49897840000006</v>
      </c>
      <c r="V34" s="8"/>
      <c r="W34" s="55">
        <f t="shared" si="1"/>
        <v>771.51703447</v>
      </c>
      <c r="X34" s="86">
        <v>771.50879999999995</v>
      </c>
      <c r="Y34" s="86">
        <v>771.51179999999999</v>
      </c>
      <c r="Z34" s="86">
        <v>771.50879999999995</v>
      </c>
      <c r="AA34" s="8">
        <v>285.83333333333331</v>
      </c>
      <c r="AB34" s="56">
        <f t="shared" si="2"/>
        <v>788.54358180000008</v>
      </c>
      <c r="AF34" s="64">
        <v>285.86666666666662</v>
      </c>
      <c r="AG34" s="55">
        <f t="shared" si="3"/>
        <v>753.50646380000001</v>
      </c>
      <c r="AH34" s="86"/>
      <c r="AI34" s="86"/>
      <c r="AJ34" s="86"/>
      <c r="AK34" s="64"/>
      <c r="AL34" s="55">
        <f t="shared" si="4"/>
        <v>769.50248199999999</v>
      </c>
      <c r="AP34" s="64">
        <v>278.73333333333329</v>
      </c>
      <c r="AQ34" s="65">
        <f t="shared" si="5"/>
        <v>805.4791596</v>
      </c>
      <c r="AR34" s="83"/>
      <c r="AS34" s="83"/>
      <c r="AT34" s="83"/>
      <c r="AU34" s="64"/>
      <c r="AV34" s="55">
        <f t="shared" si="6"/>
        <v>815.50796119999995</v>
      </c>
      <c r="AW34" s="86"/>
      <c r="AX34" s="86"/>
      <c r="AY34" s="86"/>
      <c r="AZ34" s="8"/>
      <c r="BA34" s="5">
        <f t="shared" si="7"/>
        <v>2.4839650145772678</v>
      </c>
      <c r="BB34" s="5"/>
      <c r="BC34" t="s">
        <v>14</v>
      </c>
      <c r="BD34" s="9" t="s">
        <v>15</v>
      </c>
    </row>
    <row r="35" spans="1:56" x14ac:dyDescent="0.3">
      <c r="A35" s="51" t="s">
        <v>182</v>
      </c>
      <c r="B35" t="s">
        <v>183</v>
      </c>
      <c r="D35" s="7">
        <v>10.199999999999999</v>
      </c>
      <c r="E35" t="s">
        <v>10</v>
      </c>
      <c r="F35" t="s">
        <v>11</v>
      </c>
      <c r="G35" t="s">
        <v>184</v>
      </c>
      <c r="I35" t="s">
        <v>185</v>
      </c>
      <c r="O35">
        <v>81207</v>
      </c>
      <c r="P35">
        <v>792.47298039999998</v>
      </c>
      <c r="R35" s="56">
        <f t="shared" si="0"/>
        <v>815.46220080000001</v>
      </c>
      <c r="S35" s="90">
        <v>815.4579</v>
      </c>
      <c r="T35" s="90">
        <v>815.45510000000002</v>
      </c>
      <c r="U35" s="90">
        <v>815.45500000000004</v>
      </c>
      <c r="V35" s="8">
        <v>281.56666666666666</v>
      </c>
      <c r="W35" s="55">
        <f t="shared" si="1"/>
        <v>793.48025686999995</v>
      </c>
      <c r="X35" s="86">
        <v>793.48699999999997</v>
      </c>
      <c r="Y35" s="86">
        <v>793.47080000000005</v>
      </c>
      <c r="Z35" s="86">
        <v>793.47360000000003</v>
      </c>
      <c r="AA35" s="47">
        <v>281.57</v>
      </c>
      <c r="AB35" s="56">
        <f t="shared" si="2"/>
        <v>810.50680420000003</v>
      </c>
      <c r="AF35" s="64">
        <v>281.96666666666664</v>
      </c>
      <c r="AG35" s="55">
        <f t="shared" si="3"/>
        <v>775.46968619999996</v>
      </c>
      <c r="AH35" s="86"/>
      <c r="AI35" s="86"/>
      <c r="AJ35" s="86"/>
      <c r="AK35" s="64"/>
      <c r="AL35" s="55">
        <f t="shared" si="4"/>
        <v>791.46570439999994</v>
      </c>
      <c r="AP35" s="64">
        <v>276.9666666666667</v>
      </c>
      <c r="AQ35" s="65">
        <f t="shared" si="5"/>
        <v>827.44238199999995</v>
      </c>
      <c r="AR35" s="83"/>
      <c r="AS35" s="83"/>
      <c r="AT35" s="83"/>
      <c r="AU35" s="64"/>
      <c r="AV35" s="55">
        <f t="shared" si="6"/>
        <v>837.4711835999999</v>
      </c>
      <c r="AW35" s="86"/>
      <c r="AX35" s="86"/>
      <c r="AY35" s="86"/>
      <c r="AZ35" s="8"/>
      <c r="BA35" s="5">
        <f t="shared" si="7"/>
        <v>1.6348806099134483</v>
      </c>
      <c r="BB35" s="5"/>
      <c r="BC35" t="s">
        <v>14</v>
      </c>
      <c r="BD35" s="9" t="s">
        <v>15</v>
      </c>
    </row>
    <row r="36" spans="1:56" x14ac:dyDescent="0.3">
      <c r="A36" t="s">
        <v>186</v>
      </c>
      <c r="B36" t="s">
        <v>187</v>
      </c>
      <c r="D36" s="7">
        <v>10.8</v>
      </c>
      <c r="E36" t="s">
        <v>10</v>
      </c>
      <c r="F36" t="s">
        <v>11</v>
      </c>
      <c r="G36" t="s">
        <v>188</v>
      </c>
      <c r="I36" t="s">
        <v>189</v>
      </c>
      <c r="O36">
        <v>61859</v>
      </c>
      <c r="P36">
        <v>794.50975800000003</v>
      </c>
      <c r="R36" s="56">
        <f t="shared" si="0"/>
        <v>817.49897840000006</v>
      </c>
      <c r="S36" s="90">
        <v>817.49390000000005</v>
      </c>
      <c r="T36" s="90">
        <v>817.49490000000003</v>
      </c>
      <c r="U36" s="90">
        <v>817.49270000000001</v>
      </c>
      <c r="V36" s="8">
        <v>287.66666666666669</v>
      </c>
      <c r="W36" s="55">
        <f t="shared" si="1"/>
        <v>795.51703447</v>
      </c>
      <c r="X36" s="86">
        <v>795.51229999999998</v>
      </c>
      <c r="Y36" s="86">
        <v>795.51179999999999</v>
      </c>
      <c r="Z36" s="86">
        <v>795.51220000000001</v>
      </c>
      <c r="AA36" s="8">
        <v>292.46666666666664</v>
      </c>
      <c r="AB36" s="56">
        <f t="shared" si="2"/>
        <v>812.54358180000008</v>
      </c>
      <c r="AF36" s="64">
        <v>292.33333333333331</v>
      </c>
      <c r="AG36" s="55">
        <f t="shared" si="3"/>
        <v>777.50646380000001</v>
      </c>
      <c r="AH36" s="86"/>
      <c r="AI36" s="86"/>
      <c r="AJ36" s="86"/>
      <c r="AK36" s="64"/>
      <c r="AL36" s="55">
        <f t="shared" si="4"/>
        <v>793.50248199999999</v>
      </c>
      <c r="AP36" s="64">
        <v>283.0333333333333</v>
      </c>
      <c r="AQ36" s="65">
        <f t="shared" si="5"/>
        <v>829.4791596</v>
      </c>
      <c r="AR36" s="83"/>
      <c r="AS36" s="83"/>
      <c r="AT36" s="83"/>
      <c r="AU36" s="64"/>
      <c r="AV36" s="55">
        <f t="shared" si="6"/>
        <v>839.50796119999995</v>
      </c>
      <c r="AW36" s="86"/>
      <c r="AX36" s="86"/>
      <c r="AY36" s="86"/>
      <c r="AZ36" s="8"/>
      <c r="BA36" s="5">
        <f t="shared" si="7"/>
        <v>3.2254387964440405</v>
      </c>
      <c r="BB36" s="5"/>
      <c r="BC36" t="s">
        <v>14</v>
      </c>
      <c r="BD36" s="9" t="s">
        <v>15</v>
      </c>
    </row>
    <row r="37" spans="1:56" x14ac:dyDescent="0.3">
      <c r="A37" t="s">
        <v>190</v>
      </c>
      <c r="B37" t="s">
        <v>191</v>
      </c>
      <c r="D37" s="7">
        <v>12.3</v>
      </c>
      <c r="E37" t="s">
        <v>10</v>
      </c>
      <c r="F37" t="s">
        <v>11</v>
      </c>
      <c r="G37" t="s">
        <v>192</v>
      </c>
      <c r="I37" t="s">
        <v>193</v>
      </c>
      <c r="O37">
        <v>40870</v>
      </c>
      <c r="P37">
        <v>798.5410564</v>
      </c>
      <c r="R37" s="56">
        <f t="shared" si="0"/>
        <v>821.53027680000002</v>
      </c>
      <c r="S37" s="90">
        <v>821.52520000000004</v>
      </c>
      <c r="T37" s="90">
        <v>821.52380000000005</v>
      </c>
      <c r="U37" s="90">
        <v>821.52449999999999</v>
      </c>
      <c r="V37" s="8">
        <v>291.03333333333336</v>
      </c>
      <c r="W37" s="55">
        <f t="shared" si="1"/>
        <v>799.54833286999997</v>
      </c>
      <c r="X37" s="86">
        <v>799.54100000000005</v>
      </c>
      <c r="Y37" s="86">
        <v>799.54660000000001</v>
      </c>
      <c r="Z37" s="86">
        <v>799.54359999999997</v>
      </c>
      <c r="AA37" s="8">
        <v>295.86666666666667</v>
      </c>
      <c r="AB37" s="56">
        <f t="shared" si="2"/>
        <v>816.57488020000005</v>
      </c>
      <c r="AF37" s="64">
        <v>295.73333333333329</v>
      </c>
      <c r="AG37" s="55">
        <f t="shared" si="3"/>
        <v>781.53776219999997</v>
      </c>
      <c r="AH37" s="86"/>
      <c r="AI37" s="86"/>
      <c r="AJ37" s="86"/>
      <c r="AK37" s="64"/>
      <c r="AL37" s="55">
        <f t="shared" si="4"/>
        <v>797.53378039999996</v>
      </c>
      <c r="AP37" s="64">
        <v>284.93333333333334</v>
      </c>
      <c r="AQ37" s="65">
        <f t="shared" si="5"/>
        <v>833.51045799999997</v>
      </c>
      <c r="AR37" s="83"/>
      <c r="AS37" s="83"/>
      <c r="AT37" s="83"/>
      <c r="AU37" s="64"/>
      <c r="AV37" s="55">
        <f t="shared" si="6"/>
        <v>843.53925959999992</v>
      </c>
      <c r="AW37" s="86"/>
      <c r="AX37" s="86"/>
      <c r="AY37" s="86"/>
      <c r="AZ37" s="8"/>
      <c r="BA37" s="5">
        <f t="shared" si="7"/>
        <v>3.6953582694907632</v>
      </c>
      <c r="BB37" s="5"/>
      <c r="BC37" t="s">
        <v>14</v>
      </c>
      <c r="BD37" s="9" t="s">
        <v>15</v>
      </c>
    </row>
    <row r="38" spans="1:56" x14ac:dyDescent="0.3">
      <c r="A38" t="s">
        <v>194</v>
      </c>
      <c r="B38" t="s">
        <v>195</v>
      </c>
      <c r="D38" s="7">
        <v>12</v>
      </c>
      <c r="E38" t="s">
        <v>10</v>
      </c>
      <c r="F38" t="s">
        <v>11</v>
      </c>
      <c r="G38" t="s">
        <v>196</v>
      </c>
      <c r="I38" t="s">
        <v>197</v>
      </c>
      <c r="O38">
        <v>40871</v>
      </c>
      <c r="P38">
        <v>822.5410564</v>
      </c>
      <c r="R38" s="56">
        <f t="shared" si="0"/>
        <v>845.53027680000002</v>
      </c>
      <c r="S38" s="90">
        <v>845.52340000000004</v>
      </c>
      <c r="T38" s="90">
        <v>845.524</v>
      </c>
      <c r="U38" s="90">
        <v>845.52340000000004</v>
      </c>
      <c r="V38" s="8">
        <v>294.2</v>
      </c>
      <c r="W38" s="55">
        <f t="shared" si="1"/>
        <v>823.54833286999997</v>
      </c>
      <c r="X38" s="86">
        <v>823.54340000000002</v>
      </c>
      <c r="Y38" s="86">
        <v>823.54290000000003</v>
      </c>
      <c r="Z38" s="86">
        <v>823.54049999999995</v>
      </c>
      <c r="AA38" s="8">
        <v>298.26666666666665</v>
      </c>
      <c r="AB38" s="56">
        <f t="shared" si="2"/>
        <v>840.57488020000005</v>
      </c>
      <c r="AF38" s="64">
        <v>298.3</v>
      </c>
      <c r="AG38" s="55">
        <f t="shared" si="3"/>
        <v>805.53776219999997</v>
      </c>
      <c r="AH38" s="86"/>
      <c r="AI38" s="86"/>
      <c r="AJ38" s="86"/>
      <c r="AK38" s="64"/>
      <c r="AL38" s="55">
        <f t="shared" si="4"/>
        <v>821.53378039999996</v>
      </c>
      <c r="AP38" s="64">
        <v>289.16666666666669</v>
      </c>
      <c r="AQ38" s="65">
        <f t="shared" si="5"/>
        <v>857.51045799999997</v>
      </c>
      <c r="AR38" s="83"/>
      <c r="AS38" s="83"/>
      <c r="AT38" s="83"/>
      <c r="AU38" s="64"/>
      <c r="AV38" s="55">
        <f t="shared" si="6"/>
        <v>867.53925959999992</v>
      </c>
      <c r="AW38" s="86"/>
      <c r="AX38" s="86"/>
      <c r="AY38" s="86"/>
      <c r="AZ38" s="8"/>
      <c r="BA38" s="5">
        <f t="shared" si="7"/>
        <v>3.0509611086276149</v>
      </c>
      <c r="BB38" s="5"/>
      <c r="BC38" t="s">
        <v>14</v>
      </c>
      <c r="BD38" s="9" t="s">
        <v>15</v>
      </c>
    </row>
    <row r="39" spans="1:56" x14ac:dyDescent="0.3">
      <c r="A39" t="s">
        <v>198</v>
      </c>
      <c r="B39" t="s">
        <v>199</v>
      </c>
      <c r="D39" s="7">
        <v>9.4</v>
      </c>
      <c r="E39" t="s">
        <v>10</v>
      </c>
      <c r="F39" t="s">
        <v>11</v>
      </c>
      <c r="G39" t="s">
        <v>200</v>
      </c>
      <c r="I39" t="s">
        <v>201</v>
      </c>
      <c r="O39">
        <v>79802</v>
      </c>
      <c r="P39">
        <v>866.50975800000003</v>
      </c>
      <c r="R39" s="56">
        <f t="shared" si="0"/>
        <v>889.49897840000006</v>
      </c>
      <c r="S39" s="95">
        <v>889.49270000000001</v>
      </c>
      <c r="T39" s="90">
        <v>889.4923</v>
      </c>
      <c r="U39" s="90">
        <v>889.49199999999996</v>
      </c>
      <c r="V39" s="8">
        <v>294.76666666666665</v>
      </c>
      <c r="W39" s="55">
        <f t="shared" si="1"/>
        <v>867.51703447</v>
      </c>
      <c r="X39" s="86">
        <v>867.51009999999997</v>
      </c>
      <c r="Y39" s="86">
        <v>867.51329999999996</v>
      </c>
      <c r="Z39" s="86">
        <v>867.51239999999996</v>
      </c>
      <c r="AA39" s="8">
        <v>298.5</v>
      </c>
      <c r="AB39" s="56">
        <f t="shared" si="2"/>
        <v>884.54358180000008</v>
      </c>
      <c r="AF39" s="64">
        <v>298.23333333333335</v>
      </c>
      <c r="AG39" s="55">
        <f t="shared" si="3"/>
        <v>849.50646380000001</v>
      </c>
      <c r="AH39" s="86"/>
      <c r="AI39" s="86"/>
      <c r="AJ39" s="86"/>
      <c r="AK39" s="64"/>
      <c r="AL39" s="55">
        <f t="shared" si="4"/>
        <v>865.50248199999999</v>
      </c>
      <c r="AP39" s="64">
        <v>292.83333333333331</v>
      </c>
      <c r="AQ39" s="65">
        <f t="shared" si="5"/>
        <v>901.4791596</v>
      </c>
      <c r="AR39" s="83"/>
      <c r="AS39" s="83"/>
      <c r="AT39" s="83"/>
      <c r="AU39" s="64"/>
      <c r="AV39" s="55">
        <f t="shared" si="6"/>
        <v>911.50796119999995</v>
      </c>
      <c r="AW39" s="86"/>
      <c r="AX39" s="86"/>
      <c r="AY39" s="86"/>
      <c r="AZ39" s="8"/>
      <c r="BA39" s="5">
        <f t="shared" si="7"/>
        <v>1.8983807928531611</v>
      </c>
      <c r="BB39" s="5"/>
      <c r="BC39" t="s">
        <v>14</v>
      </c>
      <c r="BD39" s="9" t="s">
        <v>15</v>
      </c>
    </row>
    <row r="40" spans="1:56" x14ac:dyDescent="0.3">
      <c r="A40" t="s">
        <v>202</v>
      </c>
      <c r="B40" t="s">
        <v>203</v>
      </c>
      <c r="D40" s="7">
        <v>4</v>
      </c>
      <c r="E40" t="s">
        <v>10</v>
      </c>
      <c r="F40" t="s">
        <v>11</v>
      </c>
      <c r="G40" t="s">
        <v>204</v>
      </c>
      <c r="I40" t="s">
        <v>205</v>
      </c>
      <c r="O40">
        <v>45667</v>
      </c>
      <c r="P40">
        <v>296.23513220000001</v>
      </c>
      <c r="R40" s="56">
        <f t="shared" si="0"/>
        <v>319.22435260000003</v>
      </c>
      <c r="S40" s="90">
        <v>319.22140000000002</v>
      </c>
      <c r="T40" s="90">
        <v>319.22269999999997</v>
      </c>
      <c r="U40" s="90">
        <v>319.22430000000003</v>
      </c>
      <c r="V40" s="8">
        <v>188.6</v>
      </c>
      <c r="W40" s="55">
        <f t="shared" si="1"/>
        <v>297.24240867000003</v>
      </c>
      <c r="AA40" s="8"/>
      <c r="AB40" s="56">
        <f t="shared" si="2"/>
        <v>314.268956</v>
      </c>
      <c r="AF40" s="64"/>
      <c r="AG40" s="55">
        <f t="shared" si="3"/>
        <v>279.23183800000004</v>
      </c>
      <c r="AH40" s="86"/>
      <c r="AI40" s="86"/>
      <c r="AJ40" s="86"/>
      <c r="AK40" s="64">
        <v>172.23333333333335</v>
      </c>
      <c r="AL40" s="55">
        <f t="shared" si="4"/>
        <v>295.22785620000002</v>
      </c>
      <c r="AP40" s="64">
        <v>179.83333333333334</v>
      </c>
      <c r="AQ40" s="65">
        <f t="shared" si="5"/>
        <v>331.20453380000004</v>
      </c>
      <c r="AR40" s="83"/>
      <c r="AS40" s="83"/>
      <c r="AT40" s="83"/>
      <c r="AU40" s="64"/>
      <c r="AV40" s="55">
        <f t="shared" si="6"/>
        <v>341.23333540000004</v>
      </c>
      <c r="AW40" s="86"/>
      <c r="AX40" s="86"/>
      <c r="AY40" s="86"/>
      <c r="AZ40" s="8"/>
      <c r="BA40" s="5" t="e">
        <f t="shared" si="7"/>
        <v>#DIV/0!</v>
      </c>
      <c r="BB40" s="5"/>
      <c r="BC40" t="s">
        <v>14</v>
      </c>
      <c r="BD40" s="9" t="s">
        <v>15</v>
      </c>
    </row>
    <row r="41" spans="1:56" x14ac:dyDescent="0.3">
      <c r="A41" t="s">
        <v>206</v>
      </c>
      <c r="B41" t="s">
        <v>207</v>
      </c>
      <c r="D41" s="7">
        <v>2.4</v>
      </c>
      <c r="E41" t="s">
        <v>10</v>
      </c>
      <c r="F41" t="s">
        <v>11</v>
      </c>
      <c r="G41" t="s">
        <v>208</v>
      </c>
      <c r="I41" t="s">
        <v>209</v>
      </c>
      <c r="O41">
        <v>45392</v>
      </c>
      <c r="P41">
        <v>363.2773292</v>
      </c>
      <c r="R41" s="56">
        <f t="shared" si="0"/>
        <v>386.26654960000002</v>
      </c>
      <c r="S41" s="90">
        <v>386.2654</v>
      </c>
      <c r="T41" s="90">
        <v>386.2629</v>
      </c>
      <c r="U41" s="90">
        <v>386.26510000000002</v>
      </c>
      <c r="V41" s="8">
        <v>199.5</v>
      </c>
      <c r="W41" s="55">
        <f t="shared" si="1"/>
        <v>364.28460567000002</v>
      </c>
      <c r="AA41" s="8"/>
      <c r="AB41" s="56">
        <f t="shared" si="2"/>
        <v>381.31115299999999</v>
      </c>
      <c r="AF41" s="64"/>
      <c r="AG41" s="55">
        <f t="shared" si="3"/>
        <v>346.27403500000003</v>
      </c>
      <c r="AH41" s="86"/>
      <c r="AI41" s="86"/>
      <c r="AJ41" s="86"/>
      <c r="AK41" s="64"/>
      <c r="AL41" s="55">
        <f t="shared" si="4"/>
        <v>362.27005320000001</v>
      </c>
      <c r="AP41" s="64"/>
      <c r="AQ41" s="65">
        <f t="shared" si="5"/>
        <v>398.24673080000002</v>
      </c>
      <c r="AR41" s="83"/>
      <c r="AS41" s="83"/>
      <c r="AT41" s="83"/>
      <c r="AU41" s="64"/>
      <c r="AV41" s="55">
        <f t="shared" si="6"/>
        <v>408.27553240000003</v>
      </c>
      <c r="AW41" s="86"/>
      <c r="AX41" s="86"/>
      <c r="AY41" s="86"/>
      <c r="AZ41" s="8">
        <v>206.30000000000004</v>
      </c>
      <c r="BA41" s="5" t="e">
        <f t="shared" si="7"/>
        <v>#DIV/0!</v>
      </c>
      <c r="BB41" s="5"/>
      <c r="BC41" t="s">
        <v>14</v>
      </c>
      <c r="BD41" s="9" t="s">
        <v>15</v>
      </c>
    </row>
    <row r="42" spans="1:56" x14ac:dyDescent="0.3">
      <c r="A42" t="s">
        <v>210</v>
      </c>
      <c r="B42" t="s">
        <v>211</v>
      </c>
      <c r="D42" s="7">
        <v>4.3</v>
      </c>
      <c r="E42" t="s">
        <v>10</v>
      </c>
      <c r="F42" t="s">
        <v>11</v>
      </c>
      <c r="G42" t="s">
        <v>212</v>
      </c>
      <c r="I42" t="s">
        <v>213</v>
      </c>
      <c r="O42">
        <v>45055</v>
      </c>
      <c r="P42">
        <v>320.23513220000001</v>
      </c>
      <c r="R42" s="56">
        <f t="shared" si="0"/>
        <v>343.22435260000003</v>
      </c>
      <c r="S42" s="90">
        <v>343.233</v>
      </c>
      <c r="T42" s="90">
        <v>343.22390000000001</v>
      </c>
      <c r="U42" s="90">
        <v>343.2217</v>
      </c>
      <c r="V42" s="8">
        <v>190.03333333333333</v>
      </c>
      <c r="W42" s="55">
        <f t="shared" si="1"/>
        <v>321.24240867000003</v>
      </c>
      <c r="AA42" s="8"/>
      <c r="AB42" s="56">
        <f t="shared" si="2"/>
        <v>338.268956</v>
      </c>
      <c r="AF42" s="64"/>
      <c r="AG42" s="55">
        <f t="shared" si="3"/>
        <v>303.23183800000004</v>
      </c>
      <c r="AH42" s="86"/>
      <c r="AI42" s="86"/>
      <c r="AJ42" s="86"/>
      <c r="AK42" s="64"/>
      <c r="AL42" s="55">
        <f t="shared" si="4"/>
        <v>319.22785620000002</v>
      </c>
      <c r="AP42" s="64">
        <v>186.30000000000004</v>
      </c>
      <c r="AQ42" s="65">
        <f t="shared" si="5"/>
        <v>355.20453380000004</v>
      </c>
      <c r="AR42" s="83"/>
      <c r="AS42" s="83"/>
      <c r="AT42" s="83"/>
      <c r="AU42" s="64"/>
      <c r="AV42" s="55">
        <f t="shared" si="6"/>
        <v>365.23333540000004</v>
      </c>
      <c r="AW42" s="86"/>
      <c r="AX42" s="86"/>
      <c r="AY42" s="86"/>
      <c r="AZ42" s="8"/>
      <c r="BA42" s="5" t="e">
        <f t="shared" si="7"/>
        <v>#DIV/0!</v>
      </c>
      <c r="BB42" s="5"/>
      <c r="BC42" t="s">
        <v>14</v>
      </c>
      <c r="BD42" s="9" t="s">
        <v>15</v>
      </c>
    </row>
    <row r="43" spans="1:56" x14ac:dyDescent="0.3">
      <c r="A43" t="s">
        <v>214</v>
      </c>
      <c r="B43" t="s">
        <v>215</v>
      </c>
      <c r="D43" s="7">
        <v>4.4000000000000004</v>
      </c>
      <c r="E43" t="s">
        <v>10</v>
      </c>
      <c r="F43" t="s">
        <v>11</v>
      </c>
      <c r="G43" t="s">
        <v>216</v>
      </c>
      <c r="I43" t="s">
        <v>217</v>
      </c>
      <c r="O43">
        <v>45195</v>
      </c>
      <c r="P43">
        <v>344.23513220000001</v>
      </c>
      <c r="R43" s="56">
        <f t="shared" si="0"/>
        <v>367.22435260000003</v>
      </c>
      <c r="V43" s="8"/>
      <c r="W43" s="55">
        <f t="shared" si="1"/>
        <v>345.24240867000003</v>
      </c>
      <c r="AA43" s="8"/>
      <c r="AB43" s="56">
        <f t="shared" si="2"/>
        <v>362.268956</v>
      </c>
      <c r="AF43" s="64"/>
      <c r="AG43" s="55">
        <f t="shared" si="3"/>
        <v>327.23183800000004</v>
      </c>
      <c r="AH43" s="86"/>
      <c r="AI43" s="86"/>
      <c r="AJ43" s="86"/>
      <c r="AK43" s="64"/>
      <c r="AL43" s="55">
        <f t="shared" si="4"/>
        <v>343.22785620000002</v>
      </c>
      <c r="AP43" s="64">
        <v>192</v>
      </c>
      <c r="AQ43" s="65">
        <f t="shared" si="5"/>
        <v>379.20453380000004</v>
      </c>
      <c r="AR43" s="83"/>
      <c r="AS43" s="83"/>
      <c r="AT43" s="83"/>
      <c r="AU43" s="64"/>
      <c r="AV43" s="55">
        <f t="shared" si="6"/>
        <v>389.23333540000004</v>
      </c>
      <c r="AW43" s="86"/>
      <c r="AX43" s="86"/>
      <c r="AY43" s="86"/>
      <c r="AZ43" s="8"/>
      <c r="BA43" s="5" t="e">
        <f t="shared" si="7"/>
        <v>#DIV/0!</v>
      </c>
      <c r="BB43" s="5"/>
      <c r="BC43" t="s">
        <v>14</v>
      </c>
      <c r="BD43" s="9" t="s">
        <v>15</v>
      </c>
    </row>
    <row r="44" spans="1:56" x14ac:dyDescent="0.3">
      <c r="A44" t="s">
        <v>218</v>
      </c>
      <c r="B44" t="s">
        <v>219</v>
      </c>
      <c r="D44" s="7">
        <v>18.899999999999999</v>
      </c>
      <c r="E44" t="s">
        <v>10</v>
      </c>
      <c r="F44" t="s">
        <v>11</v>
      </c>
      <c r="G44" t="s">
        <v>220</v>
      </c>
      <c r="I44" t="s">
        <v>221</v>
      </c>
      <c r="O44">
        <v>3907</v>
      </c>
      <c r="P44">
        <v>650.60014880000006</v>
      </c>
      <c r="R44" s="56">
        <f t="shared" si="0"/>
        <v>673.58936920000008</v>
      </c>
      <c r="S44" s="90">
        <v>673.58730000000003</v>
      </c>
      <c r="T44" s="90">
        <v>673.58510000000001</v>
      </c>
      <c r="U44" s="90">
        <v>673.58759999999995</v>
      </c>
      <c r="V44" s="8">
        <v>287.70000000000005</v>
      </c>
      <c r="W44" s="55">
        <f t="shared" si="1"/>
        <v>651.60742527000002</v>
      </c>
      <c r="AA44" s="8"/>
      <c r="AB44" s="56">
        <f t="shared" si="2"/>
        <v>668.63397260000011</v>
      </c>
      <c r="AF44" s="64">
        <v>288.66666666666669</v>
      </c>
      <c r="AG44" s="55">
        <f t="shared" si="3"/>
        <v>633.59685460000003</v>
      </c>
      <c r="AH44" s="86"/>
      <c r="AI44" s="86"/>
      <c r="AJ44" s="86"/>
      <c r="AK44" s="64"/>
      <c r="AL44" s="55">
        <f t="shared" si="4"/>
        <v>649.59287280000001</v>
      </c>
      <c r="AP44" s="64"/>
      <c r="AQ44" s="65">
        <f t="shared" si="5"/>
        <v>685.56955040000003</v>
      </c>
      <c r="AR44" s="83"/>
      <c r="AS44" s="83"/>
      <c r="AT44" s="83"/>
      <c r="AU44" s="64"/>
      <c r="AV44" s="55">
        <f t="shared" si="6"/>
        <v>695.59835199999998</v>
      </c>
      <c r="AW44" s="86"/>
      <c r="AX44" s="86"/>
      <c r="AY44" s="86"/>
      <c r="AZ44" s="8"/>
      <c r="BA44" s="5" t="e">
        <f t="shared" si="7"/>
        <v>#DIV/0!</v>
      </c>
      <c r="BB44" s="5"/>
      <c r="BC44" t="s">
        <v>14</v>
      </c>
      <c r="BD44" s="9" t="s">
        <v>15</v>
      </c>
    </row>
    <row r="45" spans="1:56" x14ac:dyDescent="0.3">
      <c r="A45" t="s">
        <v>222</v>
      </c>
      <c r="B45" t="s">
        <v>223</v>
      </c>
      <c r="D45" s="7">
        <v>4</v>
      </c>
      <c r="E45" t="s">
        <v>10</v>
      </c>
      <c r="F45" t="s">
        <v>11</v>
      </c>
      <c r="G45" t="s">
        <v>224</v>
      </c>
      <c r="I45" t="s">
        <v>225</v>
      </c>
      <c r="O45">
        <v>3844</v>
      </c>
      <c r="P45">
        <v>318.21948300000003</v>
      </c>
      <c r="R45" s="56">
        <f t="shared" si="0"/>
        <v>341.20870340000005</v>
      </c>
      <c r="V45" s="8"/>
      <c r="W45" s="55">
        <f t="shared" si="1"/>
        <v>319.22675947000005</v>
      </c>
      <c r="X45" s="86">
        <v>319.22309999999999</v>
      </c>
      <c r="Y45" s="86">
        <v>319.22190000000001</v>
      </c>
      <c r="Z45" s="86">
        <v>319.22430000000003</v>
      </c>
      <c r="AA45" s="8">
        <v>188.6</v>
      </c>
      <c r="AB45" s="56">
        <f t="shared" si="2"/>
        <v>336.25330680000002</v>
      </c>
      <c r="AF45" s="64"/>
      <c r="AG45" s="55">
        <f t="shared" si="3"/>
        <v>301.21618880000005</v>
      </c>
      <c r="AH45" s="86"/>
      <c r="AI45" s="86"/>
      <c r="AJ45" s="86"/>
      <c r="AK45" s="64"/>
      <c r="AL45" s="55">
        <f t="shared" si="4"/>
        <v>317.21220700000003</v>
      </c>
      <c r="AP45" s="64"/>
      <c r="AQ45" s="65">
        <f t="shared" si="5"/>
        <v>353.18888460000005</v>
      </c>
      <c r="AR45" s="83"/>
      <c r="AS45" s="83"/>
      <c r="AT45" s="83"/>
      <c r="AU45" s="64"/>
      <c r="AV45" s="55">
        <f t="shared" si="6"/>
        <v>363.21768620000006</v>
      </c>
      <c r="AW45" s="86"/>
      <c r="AX45" s="86"/>
      <c r="AY45" s="86"/>
      <c r="AZ45" s="8"/>
      <c r="BA45" s="5">
        <f t="shared" si="7"/>
        <v>100</v>
      </c>
      <c r="BB45" s="5"/>
      <c r="BC45" t="s">
        <v>14</v>
      </c>
      <c r="BD45" s="9" t="s">
        <v>15</v>
      </c>
    </row>
    <row r="46" spans="1:56" x14ac:dyDescent="0.3">
      <c r="A46" t="s">
        <v>226</v>
      </c>
      <c r="B46" t="s">
        <v>227</v>
      </c>
      <c r="D46" s="7">
        <v>5.2</v>
      </c>
      <c r="E46" t="s">
        <v>10</v>
      </c>
      <c r="F46" t="s">
        <v>11</v>
      </c>
      <c r="G46" t="s">
        <v>228</v>
      </c>
      <c r="I46" t="s">
        <v>229</v>
      </c>
      <c r="O46">
        <v>1969010</v>
      </c>
      <c r="P46">
        <v>300.20891879999999</v>
      </c>
      <c r="R46" s="56">
        <f t="shared" si="0"/>
        <v>323.19813920000001</v>
      </c>
      <c r="S46" s="90">
        <v>323.19760000000002</v>
      </c>
      <c r="T46" s="90">
        <v>323.19639999999998</v>
      </c>
      <c r="U46" s="90">
        <v>323.19479999999999</v>
      </c>
      <c r="V46" s="8">
        <v>174.26666666666665</v>
      </c>
      <c r="W46" s="55">
        <f t="shared" si="1"/>
        <v>301.21619527000001</v>
      </c>
      <c r="AA46" s="8"/>
      <c r="AB46" s="56">
        <f t="shared" si="2"/>
        <v>318.24274259999999</v>
      </c>
      <c r="AF46" s="64"/>
      <c r="AG46" s="55">
        <f t="shared" si="3"/>
        <v>283.20562460000002</v>
      </c>
      <c r="AH46" s="86"/>
      <c r="AI46" s="86"/>
      <c r="AJ46" s="86"/>
      <c r="AK46" s="64"/>
      <c r="AL46" s="55">
        <f t="shared" si="4"/>
        <v>299.2016428</v>
      </c>
      <c r="AP46" s="64">
        <v>180.6</v>
      </c>
      <c r="AQ46" s="65">
        <f t="shared" si="5"/>
        <v>335.17832040000002</v>
      </c>
      <c r="AR46" s="83"/>
      <c r="AS46" s="83"/>
      <c r="AT46" s="83"/>
      <c r="AU46" s="64"/>
      <c r="AV46" s="55">
        <f t="shared" si="6"/>
        <v>345.20712200000003</v>
      </c>
      <c r="AW46" s="86"/>
      <c r="AX46" s="86"/>
      <c r="AY46" s="86"/>
      <c r="AZ46" s="8"/>
      <c r="BA46" s="5" t="e">
        <f t="shared" si="7"/>
        <v>#DIV/0!</v>
      </c>
      <c r="BB46" s="5"/>
      <c r="BC46" t="s">
        <v>14</v>
      </c>
      <c r="BD46" s="9" t="s">
        <v>15</v>
      </c>
    </row>
    <row r="47" spans="1:56" x14ac:dyDescent="0.3">
      <c r="A47" t="s">
        <v>230</v>
      </c>
      <c r="B47" t="s">
        <v>231</v>
      </c>
      <c r="D47" s="7">
        <v>7.2</v>
      </c>
      <c r="E47" t="s">
        <v>10</v>
      </c>
      <c r="F47" t="s">
        <v>11</v>
      </c>
      <c r="G47" t="s">
        <v>232</v>
      </c>
      <c r="I47" t="s">
        <v>233</v>
      </c>
      <c r="O47">
        <v>41690</v>
      </c>
      <c r="P47">
        <v>418.34467660000001</v>
      </c>
      <c r="R47" s="56">
        <f t="shared" si="0"/>
        <v>441.33389700000004</v>
      </c>
      <c r="S47" s="90">
        <v>441.33420000000001</v>
      </c>
      <c r="T47" s="90">
        <v>441.33350000000002</v>
      </c>
      <c r="U47" s="90">
        <v>441.33269999999999</v>
      </c>
      <c r="V47" s="8">
        <v>227.56666666666669</v>
      </c>
      <c r="W47" s="55">
        <f t="shared" si="1"/>
        <v>419.35195307000004</v>
      </c>
      <c r="X47" s="86">
        <v>419.35059999999999</v>
      </c>
      <c r="Y47" s="86">
        <v>419.34899999999999</v>
      </c>
      <c r="Z47" s="86">
        <v>419.34769999999997</v>
      </c>
      <c r="AA47" s="8">
        <v>226.16666666666666</v>
      </c>
      <c r="AB47" s="56">
        <f t="shared" si="2"/>
        <v>436.37850040000001</v>
      </c>
      <c r="AF47" s="64">
        <v>225.76666666666665</v>
      </c>
      <c r="AG47" s="55">
        <f t="shared" si="3"/>
        <v>401.34138240000004</v>
      </c>
      <c r="AH47" s="86"/>
      <c r="AI47" s="86"/>
      <c r="AJ47" s="86"/>
      <c r="AK47" s="64"/>
      <c r="AL47" s="55">
        <f t="shared" si="4"/>
        <v>417.33740060000002</v>
      </c>
      <c r="AP47" s="64"/>
      <c r="AQ47" s="65">
        <f t="shared" si="5"/>
        <v>453.31407820000004</v>
      </c>
      <c r="AR47" s="83"/>
      <c r="AS47" s="83"/>
      <c r="AT47" s="83"/>
      <c r="AU47" s="64"/>
      <c r="AV47" s="55">
        <f t="shared" si="6"/>
        <v>463.34287980000005</v>
      </c>
      <c r="AW47" s="86"/>
      <c r="AX47" s="86"/>
      <c r="AY47" s="86"/>
      <c r="AZ47" s="8"/>
      <c r="BA47" s="5">
        <f t="shared" si="7"/>
        <v>100</v>
      </c>
      <c r="BB47" s="5"/>
      <c r="BC47" t="s">
        <v>14</v>
      </c>
      <c r="BD47" s="9" t="s">
        <v>15</v>
      </c>
    </row>
    <row r="48" spans="1:56" x14ac:dyDescent="0.3">
      <c r="A48" t="s">
        <v>234</v>
      </c>
      <c r="B48" t="s">
        <v>235</v>
      </c>
      <c r="D48" s="7">
        <v>6.2</v>
      </c>
      <c r="E48" t="s">
        <v>10</v>
      </c>
      <c r="F48" t="s">
        <v>11</v>
      </c>
      <c r="G48" t="s">
        <v>236</v>
      </c>
      <c r="I48" t="s">
        <v>237</v>
      </c>
      <c r="O48">
        <v>82360</v>
      </c>
      <c r="P48">
        <v>396.26406159999999</v>
      </c>
      <c r="R48" s="56">
        <f t="shared" si="0"/>
        <v>419.25328200000001</v>
      </c>
      <c r="S48" s="90">
        <v>419.25310000000002</v>
      </c>
      <c r="T48" s="90">
        <v>419.25369999999998</v>
      </c>
      <c r="U48" s="90">
        <v>419.2509</v>
      </c>
      <c r="V48" s="8">
        <v>206.46666666666667</v>
      </c>
      <c r="W48" s="55">
        <f t="shared" si="1"/>
        <v>397.27133807000001</v>
      </c>
      <c r="X48" s="86">
        <v>397.27170000000001</v>
      </c>
      <c r="Y48" s="86">
        <v>397.26960000000003</v>
      </c>
      <c r="Z48" s="86">
        <v>397.26859999999999</v>
      </c>
      <c r="AA48" s="8">
        <v>208.19999999999996</v>
      </c>
      <c r="AB48" s="56">
        <f t="shared" si="2"/>
        <v>414.29788539999998</v>
      </c>
      <c r="AF48" s="64"/>
      <c r="AG48" s="55">
        <f t="shared" si="3"/>
        <v>379.26076740000002</v>
      </c>
      <c r="AH48" s="86"/>
      <c r="AI48" s="86"/>
      <c r="AJ48" s="86"/>
      <c r="AK48" s="64"/>
      <c r="AL48" s="55">
        <f t="shared" si="4"/>
        <v>395.2567856</v>
      </c>
      <c r="AP48" s="64">
        <v>199</v>
      </c>
      <c r="AQ48" s="65">
        <f t="shared" si="5"/>
        <v>431.23346320000002</v>
      </c>
      <c r="AR48" s="83"/>
      <c r="AS48" s="83"/>
      <c r="AT48" s="83"/>
      <c r="AU48" s="64"/>
      <c r="AV48" s="55">
        <f t="shared" si="6"/>
        <v>441.26226480000003</v>
      </c>
      <c r="AW48" s="86"/>
      <c r="AX48" s="86"/>
      <c r="AY48" s="86"/>
      <c r="AZ48" s="8"/>
      <c r="BA48" s="5">
        <f t="shared" si="7"/>
        <v>4.4188280499519514</v>
      </c>
      <c r="BB48" s="5"/>
      <c r="BC48" t="s">
        <v>14</v>
      </c>
      <c r="BD48" s="9" t="s">
        <v>15</v>
      </c>
    </row>
    <row r="49" spans="1:56" x14ac:dyDescent="0.3">
      <c r="A49" t="s">
        <v>238</v>
      </c>
      <c r="B49" t="s">
        <v>239</v>
      </c>
      <c r="D49" s="7">
        <v>9.5</v>
      </c>
      <c r="E49" t="s">
        <v>10</v>
      </c>
      <c r="F49" t="s">
        <v>11</v>
      </c>
      <c r="G49" t="s">
        <v>240</v>
      </c>
      <c r="I49" t="s">
        <v>241</v>
      </c>
      <c r="O49">
        <v>83979</v>
      </c>
      <c r="P49">
        <v>394.3235482</v>
      </c>
      <c r="R49" s="56">
        <f t="shared" si="0"/>
        <v>417.31276860000003</v>
      </c>
      <c r="V49" s="8"/>
      <c r="W49" s="55">
        <f t="shared" si="1"/>
        <v>395.33082467000003</v>
      </c>
      <c r="AA49" s="8"/>
      <c r="AB49" s="56">
        <f t="shared" si="2"/>
        <v>412.357372</v>
      </c>
      <c r="AF49" s="64"/>
      <c r="AG49" s="55">
        <f t="shared" si="3"/>
        <v>377.32025400000003</v>
      </c>
      <c r="AH49" s="86"/>
      <c r="AI49" s="86"/>
      <c r="AJ49" s="86"/>
      <c r="AK49" s="64">
        <v>208</v>
      </c>
      <c r="AL49" s="55">
        <f t="shared" si="4"/>
        <v>393.31627220000001</v>
      </c>
      <c r="AP49" s="64"/>
      <c r="AQ49" s="65">
        <f t="shared" si="5"/>
        <v>429.29294980000003</v>
      </c>
      <c r="AR49" s="83"/>
      <c r="AS49" s="83"/>
      <c r="AT49" s="83"/>
      <c r="AU49" s="64"/>
      <c r="AV49" s="55">
        <f t="shared" si="6"/>
        <v>439.32175140000004</v>
      </c>
      <c r="AW49" s="86"/>
      <c r="AX49" s="86"/>
      <c r="AY49" s="86"/>
      <c r="AZ49" s="8"/>
      <c r="BA49" s="5" t="e">
        <f t="shared" si="7"/>
        <v>#DIV/0!</v>
      </c>
      <c r="BB49" s="5"/>
      <c r="BC49" t="s">
        <v>14</v>
      </c>
      <c r="BD49" s="9" t="s">
        <v>15</v>
      </c>
    </row>
    <row r="50" spans="1:56" x14ac:dyDescent="0.3">
      <c r="A50" t="s">
        <v>242</v>
      </c>
      <c r="B50" t="s">
        <v>243</v>
      </c>
      <c r="D50" s="7">
        <v>4.0999999999999996</v>
      </c>
      <c r="E50" t="s">
        <v>10</v>
      </c>
      <c r="F50" t="s">
        <v>11</v>
      </c>
      <c r="G50" t="s">
        <v>244</v>
      </c>
      <c r="I50" t="s">
        <v>245</v>
      </c>
      <c r="O50">
        <v>40004</v>
      </c>
      <c r="P50">
        <v>537.34303620000003</v>
      </c>
      <c r="R50" s="56">
        <f t="shared" si="0"/>
        <v>560.33225660000005</v>
      </c>
      <c r="S50" s="96">
        <v>560.32690000000002</v>
      </c>
      <c r="T50" s="90">
        <v>560.32780000000002</v>
      </c>
      <c r="U50" s="90">
        <v>560.33130000000006</v>
      </c>
      <c r="V50" s="8">
        <v>245.86666666666667</v>
      </c>
      <c r="W50" s="55">
        <f t="shared" si="1"/>
        <v>538.35031266999999</v>
      </c>
      <c r="X50" s="86">
        <v>538.34640000000002</v>
      </c>
      <c r="Y50" s="86">
        <v>538.34630000000004</v>
      </c>
      <c r="Z50" s="86">
        <v>538.34609999999998</v>
      </c>
      <c r="AA50" s="8">
        <v>240.36666666666667</v>
      </c>
      <c r="AB50" s="56">
        <f t="shared" si="2"/>
        <v>555.37686000000008</v>
      </c>
      <c r="AF50" s="64"/>
      <c r="AG50" s="55">
        <f t="shared" si="3"/>
        <v>520.339742</v>
      </c>
      <c r="AH50" s="86"/>
      <c r="AI50" s="86"/>
      <c r="AJ50" s="86"/>
      <c r="AK50" s="64"/>
      <c r="AL50" s="55">
        <f t="shared" si="4"/>
        <v>536.33576019999998</v>
      </c>
      <c r="AP50" s="64"/>
      <c r="AQ50" s="65">
        <f t="shared" si="5"/>
        <v>572.3124378</v>
      </c>
      <c r="AR50" s="83"/>
      <c r="AS50" s="83"/>
      <c r="AT50" s="83"/>
      <c r="AU50" s="64"/>
      <c r="AV50" s="55">
        <f t="shared" si="6"/>
        <v>582.34123939999995</v>
      </c>
      <c r="AW50" s="86"/>
      <c r="AX50" s="86"/>
      <c r="AY50" s="86"/>
      <c r="AZ50" s="8">
        <v>248.56666666666669</v>
      </c>
      <c r="BA50" s="5">
        <f t="shared" si="7"/>
        <v>100</v>
      </c>
      <c r="BB50" s="5"/>
      <c r="BC50" t="s">
        <v>14</v>
      </c>
      <c r="BD50" s="9" t="s">
        <v>15</v>
      </c>
    </row>
    <row r="51" spans="1:56" x14ac:dyDescent="0.3">
      <c r="A51" t="s">
        <v>246</v>
      </c>
      <c r="B51" t="s">
        <v>247</v>
      </c>
      <c r="D51" s="7">
        <v>7.9</v>
      </c>
      <c r="E51" t="s">
        <v>10</v>
      </c>
      <c r="F51" t="s">
        <v>11</v>
      </c>
      <c r="G51" t="s">
        <v>248</v>
      </c>
      <c r="I51" t="s">
        <v>249</v>
      </c>
      <c r="O51">
        <v>40496</v>
      </c>
      <c r="P51">
        <v>579.38998379999998</v>
      </c>
      <c r="R51" s="56">
        <f t="shared" si="0"/>
        <v>602.3792042</v>
      </c>
      <c r="S51" s="90">
        <v>602.37210000000005</v>
      </c>
      <c r="T51" s="90">
        <v>602.37649999999996</v>
      </c>
      <c r="U51" s="90">
        <v>602.37559999999996</v>
      </c>
      <c r="V51" s="8">
        <v>256.3</v>
      </c>
      <c r="W51" s="55">
        <f t="shared" si="1"/>
        <v>580.39726026999995</v>
      </c>
      <c r="X51" s="86">
        <v>580.39030000000002</v>
      </c>
      <c r="Y51" s="86">
        <v>580.39390000000003</v>
      </c>
      <c r="Z51" s="86">
        <v>580.39250000000004</v>
      </c>
      <c r="AA51" s="8">
        <v>250.20000000000002</v>
      </c>
      <c r="AB51" s="56">
        <f t="shared" si="2"/>
        <v>597.42380760000003</v>
      </c>
      <c r="AF51" s="64"/>
      <c r="AG51" s="55">
        <f t="shared" si="3"/>
        <v>562.38668959999995</v>
      </c>
      <c r="AH51" s="86"/>
      <c r="AI51" s="86"/>
      <c r="AJ51" s="86"/>
      <c r="AK51" s="64"/>
      <c r="AL51" s="55">
        <f t="shared" si="4"/>
        <v>578.38270779999993</v>
      </c>
      <c r="AP51" s="64">
        <v>240.30000000000004</v>
      </c>
      <c r="AQ51" s="65">
        <f t="shared" si="5"/>
        <v>614.35938539999995</v>
      </c>
      <c r="AR51" s="83"/>
      <c r="AS51" s="83"/>
      <c r="AT51" s="83"/>
      <c r="AU51" s="64"/>
      <c r="AV51" s="55">
        <f t="shared" si="6"/>
        <v>624.3881869999999</v>
      </c>
      <c r="AW51" s="86"/>
      <c r="AX51" s="86"/>
      <c r="AY51" s="86"/>
      <c r="AZ51" s="8"/>
      <c r="BA51" s="5">
        <f t="shared" si="7"/>
        <v>3.9568345323740912</v>
      </c>
      <c r="BB51" s="5"/>
      <c r="BC51" t="s">
        <v>14</v>
      </c>
      <c r="BD51" s="9" t="s">
        <v>15</v>
      </c>
    </row>
    <row r="52" spans="1:56" x14ac:dyDescent="0.3">
      <c r="A52" t="s">
        <v>250</v>
      </c>
      <c r="B52" t="s">
        <v>251</v>
      </c>
      <c r="D52" s="7">
        <v>8.6</v>
      </c>
      <c r="E52" t="s">
        <v>10</v>
      </c>
      <c r="F52" t="s">
        <v>11</v>
      </c>
      <c r="G52" t="s">
        <v>252</v>
      </c>
      <c r="I52" t="s">
        <v>253</v>
      </c>
      <c r="O52">
        <v>1968966</v>
      </c>
      <c r="P52">
        <v>646.50494760000004</v>
      </c>
      <c r="R52" s="56">
        <f t="shared" si="0"/>
        <v>669.49416800000006</v>
      </c>
      <c r="S52" s="90">
        <v>669.49300000000005</v>
      </c>
      <c r="T52" s="90">
        <v>669.48620000000005</v>
      </c>
      <c r="U52" s="90">
        <v>669.4846</v>
      </c>
      <c r="V52" s="8">
        <v>276.33333333333331</v>
      </c>
      <c r="W52" s="55">
        <f t="shared" si="1"/>
        <v>647.51222407</v>
      </c>
      <c r="X52" s="86">
        <v>647.50670000000002</v>
      </c>
      <c r="Y52" s="86">
        <v>647.50909999999999</v>
      </c>
      <c r="Z52" s="86">
        <v>647.50720000000001</v>
      </c>
      <c r="AA52" s="8">
        <v>274.5</v>
      </c>
      <c r="AB52" s="56">
        <f t="shared" si="2"/>
        <v>664.53877140000009</v>
      </c>
      <c r="AF52" s="64"/>
      <c r="AG52" s="55">
        <f t="shared" si="3"/>
        <v>629.50165340000001</v>
      </c>
      <c r="AH52" s="86"/>
      <c r="AI52" s="86"/>
      <c r="AJ52" s="86"/>
      <c r="AK52" s="64"/>
      <c r="AL52" s="55">
        <f t="shared" si="4"/>
        <v>645.49767159999999</v>
      </c>
      <c r="AP52" s="64"/>
      <c r="AQ52" s="65">
        <f t="shared" si="5"/>
        <v>681.47434920000001</v>
      </c>
      <c r="AR52" s="83"/>
      <c r="AS52" s="83"/>
      <c r="AT52" s="83"/>
      <c r="AU52" s="64"/>
      <c r="AV52" s="55">
        <f t="shared" si="6"/>
        <v>691.50315079999996</v>
      </c>
      <c r="AW52" s="86"/>
      <c r="AX52" s="86"/>
      <c r="AY52" s="86"/>
      <c r="AZ52" s="8">
        <v>274.53333333333336</v>
      </c>
      <c r="BA52" s="5">
        <f t="shared" si="7"/>
        <v>100</v>
      </c>
      <c r="BB52" s="5"/>
      <c r="BC52" t="s">
        <v>14</v>
      </c>
      <c r="BD52" s="9" t="s">
        <v>15</v>
      </c>
    </row>
    <row r="53" spans="1:56" x14ac:dyDescent="0.3">
      <c r="A53" t="s">
        <v>254</v>
      </c>
      <c r="B53" t="s">
        <v>255</v>
      </c>
      <c r="D53" s="7">
        <v>12.8</v>
      </c>
      <c r="E53" t="s">
        <v>10</v>
      </c>
      <c r="F53" t="s">
        <v>11</v>
      </c>
      <c r="G53" t="s">
        <v>256</v>
      </c>
      <c r="I53" t="s">
        <v>257</v>
      </c>
      <c r="O53">
        <v>40436</v>
      </c>
      <c r="P53">
        <v>691.51517739999997</v>
      </c>
      <c r="R53" s="56">
        <f t="shared" si="0"/>
        <v>714.50439779999999</v>
      </c>
      <c r="S53" s="90">
        <v>714.49720000000002</v>
      </c>
      <c r="T53" s="90">
        <v>714.50279999999998</v>
      </c>
      <c r="U53" s="90">
        <v>714.50189999999998</v>
      </c>
      <c r="V53" s="8">
        <v>279.66666666666669</v>
      </c>
      <c r="W53" s="55">
        <f t="shared" si="1"/>
        <v>692.52245386999994</v>
      </c>
      <c r="X53" s="86">
        <v>692.51750000000004</v>
      </c>
      <c r="Y53" s="86">
        <v>692.51710000000003</v>
      </c>
      <c r="Z53" s="86">
        <v>692.51769999999999</v>
      </c>
      <c r="AA53" s="8">
        <v>275.00000000000006</v>
      </c>
      <c r="AB53" s="56">
        <f t="shared" si="2"/>
        <v>709.54900120000002</v>
      </c>
      <c r="AF53" s="64"/>
      <c r="AG53" s="55">
        <f t="shared" si="3"/>
        <v>674.51188319999994</v>
      </c>
      <c r="AH53" s="86"/>
      <c r="AI53" s="86"/>
      <c r="AJ53" s="86"/>
      <c r="AK53" s="64"/>
      <c r="AL53" s="55">
        <f t="shared" si="4"/>
        <v>690.50790139999992</v>
      </c>
      <c r="AP53" s="64">
        <v>265</v>
      </c>
      <c r="AQ53" s="65">
        <f t="shared" si="5"/>
        <v>726.48457899999994</v>
      </c>
      <c r="AR53" s="83"/>
      <c r="AS53" s="83"/>
      <c r="AT53" s="83"/>
      <c r="AU53" s="64"/>
      <c r="AV53" s="55">
        <f t="shared" si="6"/>
        <v>736.51338059999989</v>
      </c>
      <c r="AW53" s="86"/>
      <c r="AX53" s="86"/>
      <c r="AY53" s="86"/>
      <c r="AZ53" s="8"/>
      <c r="BA53" s="5">
        <f t="shared" si="7"/>
        <v>3.6363636363636562</v>
      </c>
      <c r="BB53" s="5"/>
      <c r="BC53" t="s">
        <v>14</v>
      </c>
      <c r="BD53" s="9" t="s">
        <v>15</v>
      </c>
    </row>
    <row r="54" spans="1:56" x14ac:dyDescent="0.3">
      <c r="A54" t="s">
        <v>258</v>
      </c>
      <c r="B54" t="s">
        <v>259</v>
      </c>
      <c r="D54" s="7">
        <v>11.8</v>
      </c>
      <c r="E54" t="s">
        <v>10</v>
      </c>
      <c r="F54" t="s">
        <v>11</v>
      </c>
      <c r="G54" t="s">
        <v>260</v>
      </c>
      <c r="I54" t="s">
        <v>261</v>
      </c>
      <c r="O54">
        <v>5587</v>
      </c>
      <c r="P54">
        <v>735.50500739999995</v>
      </c>
      <c r="R54" s="56">
        <f t="shared" si="0"/>
        <v>758.49422779999998</v>
      </c>
      <c r="S54" s="90">
        <v>758.48580000000004</v>
      </c>
      <c r="T54" s="90">
        <v>758.48609999999996</v>
      </c>
      <c r="U54" s="90">
        <v>758.48670000000004</v>
      </c>
      <c r="V54" s="8">
        <v>282.9666666666667</v>
      </c>
      <c r="W54" s="55">
        <f t="shared" si="1"/>
        <v>736.51228386999992</v>
      </c>
      <c r="X54" s="86">
        <v>736.50440000000003</v>
      </c>
      <c r="Y54" s="86">
        <v>736.50900000000001</v>
      </c>
      <c r="Z54" s="86">
        <v>736.5095</v>
      </c>
      <c r="AA54" s="8">
        <v>282.8</v>
      </c>
      <c r="AB54" s="56">
        <f t="shared" si="2"/>
        <v>753.5388312</v>
      </c>
      <c r="AF54" s="64"/>
      <c r="AG54" s="55">
        <f t="shared" si="3"/>
        <v>718.50171319999993</v>
      </c>
      <c r="AH54" s="86"/>
      <c r="AI54" s="86"/>
      <c r="AJ54" s="86"/>
      <c r="AK54" s="64"/>
      <c r="AL54" s="55">
        <f t="shared" si="4"/>
        <v>734.49773139999991</v>
      </c>
      <c r="AP54" s="64">
        <v>275.53333333333336</v>
      </c>
      <c r="AQ54" s="65">
        <f t="shared" si="5"/>
        <v>770.47440899999992</v>
      </c>
      <c r="AR54" s="83"/>
      <c r="AS54" s="83"/>
      <c r="AT54" s="83"/>
      <c r="AU54" s="64"/>
      <c r="AV54" s="55">
        <f t="shared" si="6"/>
        <v>780.50321059999987</v>
      </c>
      <c r="AW54" s="86"/>
      <c r="AX54" s="86"/>
      <c r="AY54" s="86"/>
      <c r="AZ54" s="8"/>
      <c r="BA54" s="5">
        <f t="shared" si="7"/>
        <v>2.5695426685525642</v>
      </c>
      <c r="BB54" s="5"/>
      <c r="BC54" t="s">
        <v>14</v>
      </c>
      <c r="BD54" s="9" t="s">
        <v>15</v>
      </c>
    </row>
    <row r="55" spans="1:56" x14ac:dyDescent="0.3">
      <c r="A55" t="s">
        <v>262</v>
      </c>
      <c r="B55" t="s">
        <v>263</v>
      </c>
      <c r="D55" s="7">
        <v>11.6</v>
      </c>
      <c r="E55" t="s">
        <v>10</v>
      </c>
      <c r="F55" t="s">
        <v>11</v>
      </c>
      <c r="G55" t="s">
        <v>264</v>
      </c>
      <c r="I55" t="s">
        <v>265</v>
      </c>
      <c r="O55">
        <v>1968962</v>
      </c>
      <c r="P55">
        <v>719.54647580000005</v>
      </c>
      <c r="R55" s="56">
        <f t="shared" si="0"/>
        <v>742.53569620000007</v>
      </c>
      <c r="S55" s="90">
        <v>742.53179999999998</v>
      </c>
      <c r="T55" s="90">
        <v>742.52890000000002</v>
      </c>
      <c r="U55" s="90">
        <v>742.52930000000003</v>
      </c>
      <c r="V55" s="8">
        <v>286.59999999999997</v>
      </c>
      <c r="W55" s="55">
        <f t="shared" si="1"/>
        <v>720.55375227000002</v>
      </c>
      <c r="X55" s="86">
        <v>720.55029999999999</v>
      </c>
      <c r="Y55" s="86">
        <v>720.55039999999997</v>
      </c>
      <c r="Z55" s="86">
        <v>720.54920000000004</v>
      </c>
      <c r="AA55" s="8">
        <v>283.4666666666667</v>
      </c>
      <c r="AB55" s="56">
        <f t="shared" si="2"/>
        <v>737.5802996000001</v>
      </c>
      <c r="AF55" s="64"/>
      <c r="AG55" s="55">
        <f t="shared" si="3"/>
        <v>702.54318160000003</v>
      </c>
      <c r="AH55" s="86"/>
      <c r="AI55" s="86"/>
      <c r="AJ55" s="86"/>
      <c r="AK55" s="64"/>
      <c r="AL55" s="55">
        <f t="shared" si="4"/>
        <v>718.53919980000001</v>
      </c>
      <c r="AP55" s="64"/>
      <c r="AQ55" s="65">
        <f t="shared" si="5"/>
        <v>754.51587740000002</v>
      </c>
      <c r="AR55" s="83"/>
      <c r="AS55" s="83"/>
      <c r="AT55" s="83"/>
      <c r="AU55" s="64"/>
      <c r="AV55" s="55">
        <f t="shared" si="6"/>
        <v>764.54467899999997</v>
      </c>
      <c r="AW55" s="86"/>
      <c r="AX55" s="86"/>
      <c r="AY55" s="86"/>
      <c r="AZ55" s="8">
        <v>287.13333333333333</v>
      </c>
      <c r="BA55" s="5">
        <f t="shared" si="7"/>
        <v>100</v>
      </c>
      <c r="BB55" s="5"/>
      <c r="BC55" t="s">
        <v>14</v>
      </c>
      <c r="BD55" s="9" t="s">
        <v>15</v>
      </c>
    </row>
    <row r="56" spans="1:56" x14ac:dyDescent="0.3">
      <c r="A56" t="s">
        <v>266</v>
      </c>
      <c r="B56" t="s">
        <v>267</v>
      </c>
      <c r="D56" s="7">
        <v>2.7</v>
      </c>
      <c r="E56" t="s">
        <v>10</v>
      </c>
      <c r="F56" t="s">
        <v>11</v>
      </c>
      <c r="G56" t="s">
        <v>268</v>
      </c>
      <c r="I56" t="s">
        <v>269</v>
      </c>
      <c r="O56">
        <v>46745</v>
      </c>
      <c r="P56">
        <v>584.29614839999999</v>
      </c>
      <c r="R56" s="56">
        <f t="shared" si="0"/>
        <v>607.28536880000001</v>
      </c>
      <c r="V56" s="8"/>
      <c r="W56" s="55">
        <f t="shared" si="1"/>
        <v>585.30342486999996</v>
      </c>
      <c r="X56" s="86">
        <v>585.29840000000002</v>
      </c>
      <c r="Y56" s="86">
        <v>585.29830000000004</v>
      </c>
      <c r="Z56" s="86">
        <v>585.29909999999995</v>
      </c>
      <c r="AA56" s="8">
        <v>238.83333333333334</v>
      </c>
      <c r="AB56" s="56">
        <f t="shared" si="2"/>
        <v>602.32997220000004</v>
      </c>
      <c r="AF56" s="64"/>
      <c r="AG56" s="55">
        <f t="shared" si="3"/>
        <v>567.29285419999997</v>
      </c>
      <c r="AH56" s="86"/>
      <c r="AI56" s="86"/>
      <c r="AJ56" s="86"/>
      <c r="AK56" s="64">
        <v>238.80000000000004</v>
      </c>
      <c r="AL56" s="55">
        <f t="shared" si="4"/>
        <v>583.28887239999995</v>
      </c>
      <c r="AP56" s="64">
        <v>235.13333333333333</v>
      </c>
      <c r="AQ56" s="65">
        <f t="shared" si="5"/>
        <v>619.26554999999996</v>
      </c>
      <c r="AR56" s="83"/>
      <c r="AS56" s="83"/>
      <c r="AT56" s="83"/>
      <c r="AU56" s="64"/>
      <c r="AV56" s="55">
        <f t="shared" si="6"/>
        <v>629.29435159999991</v>
      </c>
      <c r="AW56" s="86"/>
      <c r="AX56" s="86"/>
      <c r="AY56" s="86"/>
      <c r="AZ56" s="8"/>
      <c r="BA56" s="5">
        <f t="shared" si="7"/>
        <v>1.5491974877878647</v>
      </c>
      <c r="BB56" s="5"/>
      <c r="BC56" t="s">
        <v>14</v>
      </c>
      <c r="BD56" s="9" t="s">
        <v>15</v>
      </c>
    </row>
    <row r="57" spans="1:56" x14ac:dyDescent="0.3">
      <c r="A57" t="s">
        <v>270</v>
      </c>
      <c r="B57" t="s">
        <v>271</v>
      </c>
      <c r="D57" s="7">
        <v>15.3</v>
      </c>
      <c r="E57" t="s">
        <v>10</v>
      </c>
      <c r="F57" t="s">
        <v>11</v>
      </c>
      <c r="G57" t="s">
        <v>272</v>
      </c>
      <c r="I57" t="s">
        <v>273</v>
      </c>
      <c r="O57">
        <v>1968967</v>
      </c>
      <c r="P57">
        <v>663.61652660000004</v>
      </c>
      <c r="R57" s="56">
        <f t="shared" si="0"/>
        <v>686.60574700000006</v>
      </c>
      <c r="S57" s="90">
        <v>686.60199999999998</v>
      </c>
      <c r="T57" s="90">
        <v>686.60050000000001</v>
      </c>
      <c r="U57" s="90">
        <v>686.59829999999999</v>
      </c>
      <c r="V57" s="8">
        <v>280.00000000000006</v>
      </c>
      <c r="W57" s="55">
        <f t="shared" si="1"/>
        <v>664.62380307000001</v>
      </c>
      <c r="X57" s="86">
        <v>664.6173</v>
      </c>
      <c r="Y57" s="86">
        <v>664.61789999999996</v>
      </c>
      <c r="Z57" s="86">
        <v>664.61860000000001</v>
      </c>
      <c r="AA57" s="8">
        <v>280.86666666666662</v>
      </c>
      <c r="AB57" s="56">
        <f t="shared" si="2"/>
        <v>681.65035040000009</v>
      </c>
      <c r="AF57" s="64"/>
      <c r="AG57" s="55">
        <f t="shared" si="3"/>
        <v>646.61323240000002</v>
      </c>
      <c r="AH57" s="86"/>
      <c r="AI57" s="86"/>
      <c r="AJ57" s="86"/>
      <c r="AK57" s="64">
        <v>281.06666666666666</v>
      </c>
      <c r="AL57" s="55">
        <f t="shared" si="4"/>
        <v>662.6092506</v>
      </c>
      <c r="AP57" s="64">
        <v>283.56666666666666</v>
      </c>
      <c r="AQ57" s="65">
        <f t="shared" si="5"/>
        <v>698.58592820000001</v>
      </c>
      <c r="AR57" s="83"/>
      <c r="AS57" s="83"/>
      <c r="AT57" s="83"/>
      <c r="AU57" s="64">
        <v>277.3</v>
      </c>
      <c r="AV57" s="55">
        <f t="shared" si="6"/>
        <v>708.61472979999996</v>
      </c>
      <c r="AW57" s="86"/>
      <c r="AX57" s="86"/>
      <c r="AY57" s="86"/>
      <c r="AZ57" s="8">
        <v>283.13333333333333</v>
      </c>
      <c r="BA57" s="5">
        <f t="shared" si="7"/>
        <v>-0.96131023023975049</v>
      </c>
      <c r="BB57" s="5"/>
      <c r="BC57" t="s">
        <v>14</v>
      </c>
      <c r="BD57" s="9" t="s">
        <v>15</v>
      </c>
    </row>
    <row r="58" spans="1:56" x14ac:dyDescent="0.3">
      <c r="A58" t="s">
        <v>274</v>
      </c>
      <c r="B58" t="s">
        <v>275</v>
      </c>
      <c r="D58" s="7">
        <v>5.6</v>
      </c>
      <c r="E58" t="s">
        <v>10</v>
      </c>
      <c r="F58" t="s">
        <v>11</v>
      </c>
      <c r="G58" t="s">
        <v>276</v>
      </c>
      <c r="I58" t="s">
        <v>277</v>
      </c>
      <c r="O58">
        <v>3899</v>
      </c>
      <c r="P58">
        <v>402.34976160000002</v>
      </c>
      <c r="R58" s="56">
        <f t="shared" si="0"/>
        <v>425.33898200000004</v>
      </c>
      <c r="V58" s="8"/>
      <c r="W58" s="55">
        <f t="shared" si="1"/>
        <v>403.35703807000004</v>
      </c>
      <c r="AA58" s="8"/>
      <c r="AB58" s="56">
        <f t="shared" si="2"/>
        <v>420.38358540000002</v>
      </c>
      <c r="AF58" s="64"/>
      <c r="AG58" s="55">
        <f t="shared" si="3"/>
        <v>385.34646740000005</v>
      </c>
      <c r="AH58" s="86"/>
      <c r="AI58" s="86"/>
      <c r="AJ58" s="86"/>
      <c r="AK58" s="64"/>
      <c r="AL58" s="55">
        <f t="shared" si="4"/>
        <v>401.34248560000003</v>
      </c>
      <c r="AP58" s="64"/>
      <c r="AQ58" s="65">
        <f t="shared" si="5"/>
        <v>437.31916320000005</v>
      </c>
      <c r="AR58" s="83"/>
      <c r="AS58" s="83"/>
      <c r="AT58" s="83"/>
      <c r="AU58" s="64"/>
      <c r="AV58" s="55">
        <f t="shared" si="6"/>
        <v>447.34796480000006</v>
      </c>
      <c r="AW58" s="86"/>
      <c r="AX58" s="86"/>
      <c r="AY58" s="86"/>
      <c r="AZ58" s="8"/>
      <c r="BA58" s="5" t="e">
        <f t="shared" si="7"/>
        <v>#DIV/0!</v>
      </c>
      <c r="BB58" s="5"/>
      <c r="BC58" t="s">
        <v>14</v>
      </c>
      <c r="BD58" s="9" t="s">
        <v>15</v>
      </c>
    </row>
    <row r="59" spans="1:56" x14ac:dyDescent="0.3">
      <c r="A59" t="s">
        <v>278</v>
      </c>
      <c r="B59" t="s">
        <v>65</v>
      </c>
      <c r="D59" s="7">
        <v>13.2</v>
      </c>
      <c r="E59" t="s">
        <v>10</v>
      </c>
      <c r="F59" t="s">
        <v>11</v>
      </c>
      <c r="G59" t="s">
        <v>279</v>
      </c>
      <c r="I59" t="s">
        <v>280</v>
      </c>
      <c r="O59">
        <v>1968960</v>
      </c>
      <c r="P59">
        <v>756.57511799999997</v>
      </c>
      <c r="R59" s="56">
        <f t="shared" si="0"/>
        <v>779.5643384</v>
      </c>
      <c r="S59" s="90">
        <v>779.56020000000001</v>
      </c>
      <c r="T59" s="90">
        <v>779.55920000000003</v>
      </c>
      <c r="U59" s="90">
        <v>779.55439999999999</v>
      </c>
      <c r="V59" s="8">
        <v>288.43333333333334</v>
      </c>
      <c r="W59" s="55">
        <f t="shared" si="1"/>
        <v>757.58239446999994</v>
      </c>
      <c r="AA59" s="8"/>
      <c r="AB59" s="56">
        <f t="shared" si="2"/>
        <v>774.60894180000003</v>
      </c>
      <c r="AF59" s="64">
        <v>291.20000000000005</v>
      </c>
      <c r="AG59" s="55">
        <f t="shared" si="3"/>
        <v>739.57182379999995</v>
      </c>
      <c r="AH59" s="86"/>
      <c r="AI59" s="86"/>
      <c r="AJ59" s="86"/>
      <c r="AK59" s="64"/>
      <c r="AL59" s="55">
        <f t="shared" si="4"/>
        <v>755.56784199999993</v>
      </c>
      <c r="AP59" s="64"/>
      <c r="AQ59" s="65">
        <f t="shared" si="5"/>
        <v>791.54451959999994</v>
      </c>
      <c r="AR59" s="83"/>
      <c r="AS59" s="83"/>
      <c r="AT59" s="83"/>
      <c r="AU59" s="64"/>
      <c r="AV59" s="55">
        <f t="shared" si="6"/>
        <v>801.5733211999999</v>
      </c>
      <c r="AW59" s="86"/>
      <c r="AX59" s="86"/>
      <c r="AY59" s="86"/>
      <c r="AZ59" s="8">
        <v>292.33333333333331</v>
      </c>
      <c r="BA59" s="5" t="e">
        <f t="shared" si="7"/>
        <v>#DIV/0!</v>
      </c>
      <c r="BB59" s="5"/>
      <c r="BC59" t="s">
        <v>14</v>
      </c>
      <c r="BD59" s="9" t="s">
        <v>15</v>
      </c>
    </row>
    <row r="60" spans="1:56" x14ac:dyDescent="0.3">
      <c r="A60" t="s">
        <v>281</v>
      </c>
      <c r="B60" t="s">
        <v>282</v>
      </c>
      <c r="D60" s="7">
        <v>4.0999999999999996</v>
      </c>
      <c r="E60" t="s">
        <v>10</v>
      </c>
      <c r="F60" t="s">
        <v>11</v>
      </c>
      <c r="G60" t="s">
        <v>283</v>
      </c>
      <c r="I60" t="s">
        <v>284</v>
      </c>
      <c r="O60">
        <v>1968969</v>
      </c>
      <c r="P60">
        <v>379.24874679999999</v>
      </c>
      <c r="R60" s="56">
        <f t="shared" si="0"/>
        <v>402.23796720000001</v>
      </c>
      <c r="V60" s="8"/>
      <c r="W60" s="55">
        <f t="shared" si="1"/>
        <v>380.25602327000001</v>
      </c>
      <c r="X60" s="86">
        <v>380.45740000000001</v>
      </c>
      <c r="Y60" s="86">
        <v>380.25170000000003</v>
      </c>
      <c r="Z60" s="86">
        <v>380.25409999999999</v>
      </c>
      <c r="AA60" s="8">
        <v>205.5</v>
      </c>
      <c r="AB60" s="56">
        <f t="shared" si="2"/>
        <v>397.28257059999999</v>
      </c>
      <c r="AF60" s="64"/>
      <c r="AG60" s="55">
        <f t="shared" si="3"/>
        <v>362.24545260000002</v>
      </c>
      <c r="AH60" s="86"/>
      <c r="AI60" s="86"/>
      <c r="AJ60" s="86"/>
      <c r="AK60" s="64"/>
      <c r="AL60" s="55">
        <f t="shared" si="4"/>
        <v>378.2414708</v>
      </c>
      <c r="AP60" s="64"/>
      <c r="AQ60" s="65">
        <f t="shared" si="5"/>
        <v>414.21814840000002</v>
      </c>
      <c r="AR60" s="83"/>
      <c r="AS60" s="83"/>
      <c r="AT60" s="83"/>
      <c r="AU60" s="64"/>
      <c r="AV60" s="55">
        <f t="shared" si="6"/>
        <v>424.24695000000003</v>
      </c>
      <c r="AW60" s="86"/>
      <c r="AX60" s="86"/>
      <c r="AY60" s="86"/>
      <c r="AZ60" s="8"/>
      <c r="BA60" s="5">
        <f t="shared" si="7"/>
        <v>100</v>
      </c>
      <c r="BB60" s="5"/>
      <c r="BC60" t="s">
        <v>14</v>
      </c>
      <c r="BD60" s="9" t="s">
        <v>15</v>
      </c>
    </row>
    <row r="61" spans="1:56" x14ac:dyDescent="0.3">
      <c r="A61" t="s">
        <v>285</v>
      </c>
      <c r="B61" t="s">
        <v>286</v>
      </c>
      <c r="D61" s="7">
        <v>6.6</v>
      </c>
      <c r="E61" t="s">
        <v>10</v>
      </c>
      <c r="F61" t="s">
        <v>11</v>
      </c>
      <c r="G61" t="s">
        <v>287</v>
      </c>
      <c r="I61" t="s">
        <v>288</v>
      </c>
      <c r="O61">
        <v>40405</v>
      </c>
      <c r="P61">
        <v>507.36885539999997</v>
      </c>
      <c r="R61" s="56">
        <f t="shared" si="0"/>
        <v>530.35807579999994</v>
      </c>
      <c r="S61" s="90">
        <v>530.35379999999998</v>
      </c>
      <c r="T61" s="90">
        <v>530.34939999999995</v>
      </c>
      <c r="U61" s="90">
        <v>530.35260000000005</v>
      </c>
      <c r="V61" s="8">
        <v>237.23333333333335</v>
      </c>
      <c r="W61" s="55">
        <f t="shared" si="1"/>
        <v>508.37613186999999</v>
      </c>
      <c r="X61" s="86">
        <v>508.37220000000002</v>
      </c>
      <c r="Y61" s="86">
        <v>508.37290000000002</v>
      </c>
      <c r="Z61" s="86">
        <v>508.37209999999999</v>
      </c>
      <c r="AA61" s="8">
        <v>236.1</v>
      </c>
      <c r="AB61" s="56">
        <f t="shared" si="2"/>
        <v>525.40267919999997</v>
      </c>
      <c r="AF61" s="64"/>
      <c r="AG61" s="55">
        <f t="shared" si="3"/>
        <v>490.3655612</v>
      </c>
      <c r="AH61" s="86"/>
      <c r="AI61" s="86"/>
      <c r="AJ61" s="86"/>
      <c r="AK61" s="64"/>
      <c r="AL61" s="55">
        <f t="shared" si="4"/>
        <v>506.36157939999998</v>
      </c>
      <c r="AP61" s="64"/>
      <c r="AQ61" s="65">
        <f t="shared" si="5"/>
        <v>542.338257</v>
      </c>
      <c r="AR61" s="83"/>
      <c r="AS61" s="83"/>
      <c r="AT61" s="83"/>
      <c r="AU61" s="64"/>
      <c r="AV61" s="55">
        <f t="shared" si="6"/>
        <v>552.36705859999995</v>
      </c>
      <c r="AW61" s="86"/>
      <c r="AX61" s="86"/>
      <c r="AY61" s="86"/>
      <c r="AZ61" s="8">
        <v>245.26666666666665</v>
      </c>
      <c r="BA61" s="5">
        <f t="shared" si="7"/>
        <v>100</v>
      </c>
      <c r="BB61" s="5"/>
      <c r="BC61" t="s">
        <v>14</v>
      </c>
      <c r="BD61" s="9" t="s">
        <v>15</v>
      </c>
    </row>
    <row r="62" spans="1:56" x14ac:dyDescent="0.3">
      <c r="A62" t="s">
        <v>289</v>
      </c>
      <c r="B62" t="s">
        <v>290</v>
      </c>
      <c r="D62" s="7">
        <v>6.1</v>
      </c>
      <c r="E62" t="s">
        <v>10</v>
      </c>
      <c r="F62" t="s">
        <v>11</v>
      </c>
      <c r="G62" t="s">
        <v>291</v>
      </c>
      <c r="I62" t="s">
        <v>292</v>
      </c>
      <c r="O62">
        <v>1968961</v>
      </c>
      <c r="P62">
        <v>404.2691466</v>
      </c>
      <c r="R62" s="56">
        <f t="shared" si="0"/>
        <v>427.25836700000002</v>
      </c>
      <c r="S62" s="90">
        <v>427.25349999999997</v>
      </c>
      <c r="T62" s="90">
        <v>427.25569999999999</v>
      </c>
      <c r="U62" s="90">
        <v>427.25459999999998</v>
      </c>
      <c r="V62" s="8">
        <v>208.43333333333331</v>
      </c>
      <c r="W62" s="55">
        <f t="shared" si="1"/>
        <v>405.27642307000002</v>
      </c>
      <c r="X62" s="86">
        <v>405.2706</v>
      </c>
      <c r="Y62" s="86">
        <v>405.27260000000001</v>
      </c>
      <c r="Z62" s="86">
        <v>405.2722</v>
      </c>
      <c r="AA62" s="8">
        <v>213.43333333333331</v>
      </c>
      <c r="AB62" s="56">
        <f t="shared" si="2"/>
        <v>422.30297039999999</v>
      </c>
      <c r="AF62" s="64">
        <v>213.03333333333333</v>
      </c>
      <c r="AG62" s="55">
        <f t="shared" si="3"/>
        <v>387.26585240000003</v>
      </c>
      <c r="AH62" s="86"/>
      <c r="AI62" s="86"/>
      <c r="AJ62" s="86"/>
      <c r="AK62" s="64"/>
      <c r="AL62" s="55">
        <f t="shared" si="4"/>
        <v>403.26187060000001</v>
      </c>
      <c r="AP62" s="64">
        <v>199.9</v>
      </c>
      <c r="AQ62" s="65">
        <f t="shared" si="5"/>
        <v>439.23854820000003</v>
      </c>
      <c r="AR62" s="83"/>
      <c r="AS62" s="83"/>
      <c r="AT62" s="83"/>
      <c r="AU62" s="64"/>
      <c r="AV62" s="55">
        <f t="shared" si="6"/>
        <v>449.26734980000003</v>
      </c>
      <c r="AW62" s="86"/>
      <c r="AX62" s="86"/>
      <c r="AY62" s="86"/>
      <c r="AZ62" s="8"/>
      <c r="BA62" s="5">
        <f t="shared" si="7"/>
        <v>6.3407777604247872</v>
      </c>
      <c r="BB62" s="5"/>
      <c r="BC62" t="s">
        <v>14</v>
      </c>
      <c r="BD62" s="9" t="s">
        <v>15</v>
      </c>
    </row>
    <row r="63" spans="1:56" x14ac:dyDescent="0.3">
      <c r="A63" t="s">
        <v>293</v>
      </c>
      <c r="B63" t="s">
        <v>294</v>
      </c>
      <c r="D63" s="7">
        <v>16.3</v>
      </c>
      <c r="E63" t="s">
        <v>10</v>
      </c>
      <c r="F63" t="s">
        <v>11</v>
      </c>
      <c r="G63" t="s">
        <v>295</v>
      </c>
      <c r="I63" t="s">
        <v>296</v>
      </c>
      <c r="O63">
        <v>1968965</v>
      </c>
      <c r="P63">
        <v>973.74290280000002</v>
      </c>
      <c r="R63" s="56">
        <f t="shared" si="0"/>
        <v>996.73212320000005</v>
      </c>
      <c r="S63" s="90">
        <v>996.72619999999995</v>
      </c>
      <c r="T63" s="90">
        <v>996.72329999999999</v>
      </c>
      <c r="U63" s="90">
        <v>996.72929999999997</v>
      </c>
      <c r="V63" s="8">
        <v>325.73333333333335</v>
      </c>
      <c r="W63" s="55">
        <f t="shared" si="1"/>
        <v>974.75017926999999</v>
      </c>
      <c r="X63" s="86">
        <v>974.7432</v>
      </c>
      <c r="Y63" s="86">
        <v>974.74599999999998</v>
      </c>
      <c r="Z63" s="86">
        <v>974.74469999999997</v>
      </c>
      <c r="AA63" s="8">
        <v>323.63333333333333</v>
      </c>
      <c r="AB63" s="56">
        <f t="shared" si="2"/>
        <v>991.77672660000007</v>
      </c>
      <c r="AF63" s="64"/>
      <c r="AG63" s="55">
        <f t="shared" si="3"/>
        <v>956.7396086</v>
      </c>
      <c r="AH63" s="86"/>
      <c r="AI63" s="86"/>
      <c r="AJ63" s="86"/>
      <c r="AK63" s="64"/>
      <c r="AL63" s="55">
        <f t="shared" si="4"/>
        <v>972.73562679999998</v>
      </c>
      <c r="AP63" s="64"/>
      <c r="AQ63" s="65">
        <f t="shared" si="5"/>
        <v>1008.7123044</v>
      </c>
      <c r="AR63" s="83"/>
      <c r="AS63" s="83"/>
      <c r="AT63" s="83"/>
      <c r="AU63" s="64"/>
      <c r="AV63" s="55">
        <f t="shared" si="6"/>
        <v>1018.7411059999999</v>
      </c>
      <c r="AW63" s="86"/>
      <c r="AX63" s="86"/>
      <c r="AY63" s="86"/>
      <c r="AZ63" s="8">
        <v>328.8</v>
      </c>
      <c r="BA63" s="5">
        <f t="shared" si="7"/>
        <v>100</v>
      </c>
      <c r="BB63" s="5"/>
      <c r="BC63" t="s">
        <v>14</v>
      </c>
      <c r="BD63" s="9" t="s">
        <v>15</v>
      </c>
    </row>
    <row r="64" spans="1:56" x14ac:dyDescent="0.3">
      <c r="A64" t="s">
        <v>297</v>
      </c>
      <c r="B64" t="s">
        <v>298</v>
      </c>
      <c r="D64" s="7">
        <v>10.4</v>
      </c>
      <c r="E64" t="s">
        <v>10</v>
      </c>
      <c r="F64" t="s">
        <v>11</v>
      </c>
      <c r="G64" t="s">
        <v>299</v>
      </c>
      <c r="I64" t="s">
        <v>300</v>
      </c>
      <c r="O64">
        <v>3527</v>
      </c>
      <c r="P64">
        <v>412.37049580000001</v>
      </c>
      <c r="R64" s="56">
        <f t="shared" si="0"/>
        <v>435.35971620000004</v>
      </c>
      <c r="V64" s="8"/>
      <c r="W64" s="55">
        <f t="shared" si="1"/>
        <v>413.37777227000004</v>
      </c>
      <c r="AA64" s="8"/>
      <c r="AB64" s="56">
        <f t="shared" si="2"/>
        <v>430.40431960000001</v>
      </c>
      <c r="AF64" s="64">
        <v>226.93333333333331</v>
      </c>
      <c r="AG64" s="55">
        <f t="shared" si="3"/>
        <v>395.36720160000004</v>
      </c>
      <c r="AH64" s="86"/>
      <c r="AI64" s="86"/>
      <c r="AJ64" s="86"/>
      <c r="AK64" s="64"/>
      <c r="AL64" s="55">
        <f t="shared" si="4"/>
        <v>411.36321980000002</v>
      </c>
      <c r="AP64" s="64"/>
      <c r="AQ64" s="65">
        <f t="shared" si="5"/>
        <v>447.33989740000004</v>
      </c>
      <c r="AR64" s="83"/>
      <c r="AS64" s="83"/>
      <c r="AT64" s="83"/>
      <c r="AU64" s="64"/>
      <c r="AV64" s="55">
        <f t="shared" si="6"/>
        <v>457.36869900000005</v>
      </c>
      <c r="AW64" s="86"/>
      <c r="AX64" s="86"/>
      <c r="AY64" s="86"/>
      <c r="AZ64" s="8"/>
      <c r="BA64" s="5" t="e">
        <f t="shared" si="7"/>
        <v>#DIV/0!</v>
      </c>
      <c r="BB64" s="5"/>
      <c r="BC64" t="s">
        <v>14</v>
      </c>
      <c r="BD64" s="9" t="s">
        <v>15</v>
      </c>
    </row>
    <row r="65" spans="1:56" x14ac:dyDescent="0.3">
      <c r="A65" t="s">
        <v>301</v>
      </c>
      <c r="B65" t="s">
        <v>302</v>
      </c>
      <c r="D65" s="7">
        <v>6.6</v>
      </c>
      <c r="E65" t="s">
        <v>10</v>
      </c>
      <c r="F65" t="s">
        <v>11</v>
      </c>
      <c r="G65" t="s">
        <v>303</v>
      </c>
      <c r="I65" t="s">
        <v>304</v>
      </c>
      <c r="O65">
        <v>43646</v>
      </c>
      <c r="P65">
        <v>414.31337819999999</v>
      </c>
      <c r="R65" s="56">
        <f t="shared" si="0"/>
        <v>437.30259860000001</v>
      </c>
      <c r="V65" s="8"/>
      <c r="W65" s="55">
        <f t="shared" si="1"/>
        <v>415.32065467000001</v>
      </c>
      <c r="X65" s="86">
        <v>415.31610000000001</v>
      </c>
      <c r="Y65" s="86">
        <v>415.31779999999998</v>
      </c>
      <c r="Z65" s="86">
        <v>415.31720000000001</v>
      </c>
      <c r="AA65" s="8">
        <v>209.03333333333333</v>
      </c>
      <c r="AB65" s="56">
        <f t="shared" si="2"/>
        <v>432.34720199999998</v>
      </c>
      <c r="AF65" s="64"/>
      <c r="AG65" s="55">
        <f t="shared" si="3"/>
        <v>397.31008400000002</v>
      </c>
      <c r="AH65" s="86"/>
      <c r="AI65" s="86"/>
      <c r="AJ65" s="86"/>
      <c r="AK65" s="64"/>
      <c r="AL65" s="55">
        <f t="shared" si="4"/>
        <v>413.3061022</v>
      </c>
      <c r="AP65" s="64"/>
      <c r="AQ65" s="65">
        <f t="shared" si="5"/>
        <v>449.28277980000001</v>
      </c>
      <c r="AR65" s="83"/>
      <c r="AS65" s="83"/>
      <c r="AT65" s="83"/>
      <c r="AU65" s="64"/>
      <c r="AV65" s="55">
        <f t="shared" si="6"/>
        <v>459.31158140000002</v>
      </c>
      <c r="AW65" s="86"/>
      <c r="AX65" s="86"/>
      <c r="AY65" s="86"/>
      <c r="AZ65" s="8"/>
      <c r="BA65" s="5">
        <f t="shared" si="7"/>
        <v>100</v>
      </c>
      <c r="BB65" s="5"/>
      <c r="BC65" t="s">
        <v>14</v>
      </c>
      <c r="BD65" s="9" t="s">
        <v>15</v>
      </c>
    </row>
    <row r="66" spans="1:56" x14ac:dyDescent="0.3">
      <c r="A66" t="s">
        <v>305</v>
      </c>
      <c r="B66" t="s">
        <v>306</v>
      </c>
      <c r="D66" s="7">
        <v>3.6</v>
      </c>
      <c r="E66" t="s">
        <v>10</v>
      </c>
      <c r="F66" t="s">
        <v>11</v>
      </c>
      <c r="G66" t="s">
        <v>307</v>
      </c>
      <c r="I66" t="s">
        <v>308</v>
      </c>
      <c r="O66">
        <v>84365</v>
      </c>
      <c r="P66">
        <v>392.292644</v>
      </c>
      <c r="R66" s="56">
        <f t="shared" si="0"/>
        <v>415.28186440000002</v>
      </c>
      <c r="S66" s="90">
        <v>415.27769999999998</v>
      </c>
      <c r="T66" s="90">
        <v>415.27730000000003</v>
      </c>
      <c r="U66" s="90">
        <v>415.27749999999997</v>
      </c>
      <c r="V66" s="8">
        <v>200.23333333333335</v>
      </c>
      <c r="W66" s="55">
        <f t="shared" si="1"/>
        <v>393.29992047000002</v>
      </c>
      <c r="X66" s="86">
        <v>393.29430000000002</v>
      </c>
      <c r="Y66" s="86">
        <v>393.29509999999999</v>
      </c>
      <c r="Z66" s="86">
        <v>393.29669999999999</v>
      </c>
      <c r="AA66" s="8">
        <v>198.23333333333335</v>
      </c>
      <c r="AB66" s="56">
        <f t="shared" si="2"/>
        <v>410.32646779999999</v>
      </c>
      <c r="AF66" s="64">
        <v>197.83333333333334</v>
      </c>
      <c r="AG66" s="55">
        <f t="shared" si="3"/>
        <v>375.28934980000002</v>
      </c>
      <c r="AH66" s="86"/>
      <c r="AI66" s="86"/>
      <c r="AJ66" s="86"/>
      <c r="AK66" s="64">
        <v>198.56666666666669</v>
      </c>
      <c r="AL66" s="55">
        <f t="shared" si="4"/>
        <v>391.28536800000001</v>
      </c>
      <c r="AP66" s="64">
        <v>200.56666666666669</v>
      </c>
      <c r="AQ66" s="65">
        <f t="shared" si="5"/>
        <v>427.26204560000002</v>
      </c>
      <c r="AR66" s="83"/>
      <c r="AS66" s="83"/>
      <c r="AT66" s="83"/>
      <c r="AU66" s="64"/>
      <c r="AV66" s="55">
        <f t="shared" si="6"/>
        <v>437.29084720000003</v>
      </c>
      <c r="AW66" s="86"/>
      <c r="AX66" s="86"/>
      <c r="AY66" s="86"/>
      <c r="AZ66" s="8"/>
      <c r="BA66" s="5">
        <f t="shared" si="7"/>
        <v>-1.1770640659155922</v>
      </c>
      <c r="BB66" s="5"/>
      <c r="BC66" t="s">
        <v>14</v>
      </c>
      <c r="BD66" s="9" t="s">
        <v>15</v>
      </c>
    </row>
    <row r="67" spans="1:56" x14ac:dyDescent="0.3">
      <c r="A67" t="s">
        <v>309</v>
      </c>
      <c r="B67" t="s">
        <v>310</v>
      </c>
      <c r="D67" s="7">
        <v>6.3</v>
      </c>
      <c r="E67" t="s">
        <v>10</v>
      </c>
      <c r="F67" t="s">
        <v>11</v>
      </c>
      <c r="G67" t="s">
        <v>311</v>
      </c>
      <c r="I67" t="s">
        <v>312</v>
      </c>
      <c r="O67">
        <v>1968959</v>
      </c>
      <c r="P67">
        <v>383.30354260000001</v>
      </c>
      <c r="R67" s="56">
        <f t="shared" ref="R67:R130" si="8">P67+22.989769-0.0005486</f>
        <v>406.29276300000004</v>
      </c>
      <c r="S67" s="90">
        <v>406.28870000000001</v>
      </c>
      <c r="T67" s="90">
        <v>406.28910000000002</v>
      </c>
      <c r="U67" s="90">
        <v>406.2901</v>
      </c>
      <c r="V67" s="8">
        <v>203.26666666666665</v>
      </c>
      <c r="W67" s="55">
        <f t="shared" ref="W67:W130" si="9">P67+1.00727647</f>
        <v>384.31081907000004</v>
      </c>
      <c r="X67" s="86">
        <v>384.30779999999999</v>
      </c>
      <c r="Y67" s="86">
        <v>384.30860000000001</v>
      </c>
      <c r="Z67" s="86">
        <v>384.30770000000001</v>
      </c>
      <c r="AA67" s="8">
        <v>205.83333333333334</v>
      </c>
      <c r="AB67" s="56">
        <f t="shared" ref="AB67:AB130" si="10">P67+18.0343724-0.0005486</f>
        <v>401.33736640000001</v>
      </c>
      <c r="AF67" s="64"/>
      <c r="AG67" s="55">
        <f t="shared" ref="AG67:AG130" si="11">P67-18.0105642+1.00727</f>
        <v>366.30024840000004</v>
      </c>
      <c r="AH67" s="86"/>
      <c r="AI67" s="86"/>
      <c r="AJ67" s="86"/>
      <c r="AK67" s="64"/>
      <c r="AL67" s="55">
        <f t="shared" ref="AL67:AL130" si="12">P67-1.007276</f>
        <v>382.29626660000002</v>
      </c>
      <c r="AP67" s="64"/>
      <c r="AQ67" s="65">
        <f t="shared" ref="AQ67:AQ130" si="13">P67+34.968853+0.0005486</f>
        <v>418.27294420000004</v>
      </c>
      <c r="AR67" s="83"/>
      <c r="AS67" s="83"/>
      <c r="AT67" s="83"/>
      <c r="AU67" s="64"/>
      <c r="AV67" s="55">
        <f t="shared" ref="AV67:AV130" si="14">P67-1.007276+46.0054792</f>
        <v>428.30174580000005</v>
      </c>
      <c r="AW67" s="86"/>
      <c r="AX67" s="86"/>
      <c r="AY67" s="86"/>
      <c r="AZ67" s="8">
        <v>210.93333333333331</v>
      </c>
      <c r="BA67" s="5">
        <f t="shared" ref="BA67:BA130" si="15">(AA67-AP67)/AA67*100</f>
        <v>100</v>
      </c>
      <c r="BB67" s="5"/>
      <c r="BC67" t="s">
        <v>14</v>
      </c>
      <c r="BD67" s="9" t="s">
        <v>15</v>
      </c>
    </row>
    <row r="68" spans="1:56" x14ac:dyDescent="0.3">
      <c r="A68" s="42" t="s">
        <v>313</v>
      </c>
      <c r="B68" t="s">
        <v>314</v>
      </c>
      <c r="D68" s="7">
        <v>16.600000000000001</v>
      </c>
      <c r="E68" t="s">
        <v>10</v>
      </c>
      <c r="F68" t="s">
        <v>11</v>
      </c>
      <c r="G68" t="s">
        <v>315</v>
      </c>
      <c r="I68" t="s">
        <v>316</v>
      </c>
      <c r="O68">
        <v>1968964</v>
      </c>
      <c r="P68">
        <v>631.62669659999995</v>
      </c>
      <c r="R68" s="56">
        <f t="shared" si="8"/>
        <v>654.61591699999997</v>
      </c>
      <c r="S68" s="90">
        <v>654.61210000000005</v>
      </c>
      <c r="T68" s="90">
        <v>654.61130000000003</v>
      </c>
      <c r="U68" s="90">
        <v>654.61090000000002</v>
      </c>
      <c r="V68" s="8">
        <v>278.8</v>
      </c>
      <c r="W68" s="55">
        <f t="shared" si="9"/>
        <v>632.63397306999991</v>
      </c>
      <c r="X68" s="86">
        <v>632.63</v>
      </c>
      <c r="Y68" s="86">
        <v>632.62869999999998</v>
      </c>
      <c r="Z68" s="86">
        <v>632.63009999999997</v>
      </c>
      <c r="AA68" s="8">
        <v>276.93333333333334</v>
      </c>
      <c r="AB68" s="56">
        <f t="shared" si="10"/>
        <v>649.6605204</v>
      </c>
      <c r="AF68" s="64"/>
      <c r="AG68" s="55">
        <f t="shared" si="11"/>
        <v>614.62340239999992</v>
      </c>
      <c r="AH68" s="86"/>
      <c r="AI68" s="86"/>
      <c r="AJ68" s="86"/>
      <c r="AK68" s="64">
        <v>277.36666666666667</v>
      </c>
      <c r="AL68" s="55">
        <f t="shared" si="12"/>
        <v>630.6194205999999</v>
      </c>
      <c r="AP68" s="66"/>
      <c r="AQ68" s="65">
        <f t="shared" si="13"/>
        <v>666.59609819999991</v>
      </c>
      <c r="AR68" s="83"/>
      <c r="AS68" s="83"/>
      <c r="AT68" s="83"/>
      <c r="AU68" s="66">
        <v>275.3</v>
      </c>
      <c r="AV68" s="55">
        <f t="shared" si="14"/>
        <v>676.62489979999987</v>
      </c>
      <c r="AW68" s="86"/>
      <c r="AX68" s="86"/>
      <c r="AY68" s="86"/>
      <c r="AZ68" s="8">
        <v>280.73333333333335</v>
      </c>
      <c r="BA68" s="5">
        <f t="shared" si="15"/>
        <v>100</v>
      </c>
      <c r="BB68" s="5"/>
      <c r="BC68" t="s">
        <v>14</v>
      </c>
      <c r="BD68" s="9" t="s">
        <v>15</v>
      </c>
    </row>
    <row r="69" spans="1:56" x14ac:dyDescent="0.3">
      <c r="A69" t="s">
        <v>317</v>
      </c>
      <c r="B69" t="s">
        <v>318</v>
      </c>
      <c r="D69" s="7">
        <v>2.6</v>
      </c>
      <c r="E69" t="s">
        <v>10</v>
      </c>
      <c r="F69" t="s">
        <v>11</v>
      </c>
      <c r="G69" t="s">
        <v>319</v>
      </c>
      <c r="I69" t="s">
        <v>320</v>
      </c>
      <c r="O69">
        <v>1968968</v>
      </c>
      <c r="P69">
        <v>461.27772340000001</v>
      </c>
      <c r="R69" s="56">
        <f t="shared" si="8"/>
        <v>484.26694380000004</v>
      </c>
      <c r="S69" s="90">
        <v>484.26409999999998</v>
      </c>
      <c r="T69" s="90">
        <v>484.26310000000001</v>
      </c>
      <c r="U69" s="90">
        <v>484.26130000000001</v>
      </c>
      <c r="V69" s="8">
        <v>219.76666666666665</v>
      </c>
      <c r="W69" s="55">
        <f t="shared" si="9"/>
        <v>462.28499987000004</v>
      </c>
      <c r="X69" s="86">
        <v>462.28109999999998</v>
      </c>
      <c r="Y69" s="86">
        <v>462.28250000000003</v>
      </c>
      <c r="Z69" s="86">
        <v>462.28179999999998</v>
      </c>
      <c r="AA69" s="8">
        <v>221.73333333333335</v>
      </c>
      <c r="AB69" s="56">
        <f t="shared" si="10"/>
        <v>479.31154720000001</v>
      </c>
      <c r="AF69" s="64"/>
      <c r="AG69" s="55">
        <f t="shared" si="11"/>
        <v>444.27442920000004</v>
      </c>
      <c r="AH69" s="86"/>
      <c r="AI69" s="86"/>
      <c r="AJ69" s="86"/>
      <c r="AK69" s="64">
        <v>222</v>
      </c>
      <c r="AL69" s="55">
        <f t="shared" si="12"/>
        <v>460.27044740000002</v>
      </c>
      <c r="AP69" s="64"/>
      <c r="AQ69" s="65">
        <f t="shared" si="13"/>
        <v>496.24712500000004</v>
      </c>
      <c r="AR69" s="83"/>
      <c r="AS69" s="83"/>
      <c r="AT69" s="83"/>
      <c r="AU69" s="64">
        <v>222.06666666666669</v>
      </c>
      <c r="AV69" s="55">
        <f t="shared" si="14"/>
        <v>506.27592660000005</v>
      </c>
      <c r="AW69" s="86"/>
      <c r="AX69" s="86"/>
      <c r="AY69" s="86"/>
      <c r="AZ69" s="8">
        <v>225.13333333333333</v>
      </c>
      <c r="BA69" s="5">
        <f t="shared" si="15"/>
        <v>100</v>
      </c>
      <c r="BB69" s="5"/>
      <c r="BC69" t="s">
        <v>14</v>
      </c>
      <c r="BD69" s="9" t="s">
        <v>15</v>
      </c>
    </row>
    <row r="70" spans="1:56" x14ac:dyDescent="0.3">
      <c r="A70" t="s">
        <v>321</v>
      </c>
      <c r="B70" t="s">
        <v>322</v>
      </c>
      <c r="D70" s="7">
        <v>0.8</v>
      </c>
      <c r="E70" t="s">
        <v>10</v>
      </c>
      <c r="F70" t="s">
        <v>11</v>
      </c>
      <c r="G70" t="s">
        <v>323</v>
      </c>
      <c r="I70" t="s">
        <v>324</v>
      </c>
      <c r="O70">
        <v>1258887</v>
      </c>
      <c r="P70">
        <v>390.14000979999997</v>
      </c>
      <c r="R70" s="56">
        <f t="shared" si="8"/>
        <v>413.12923019999999</v>
      </c>
      <c r="S70" s="90">
        <v>413.12599999999998</v>
      </c>
      <c r="T70" s="90">
        <v>413.12650000000002</v>
      </c>
      <c r="U70" s="90">
        <v>413.12580000000003</v>
      </c>
      <c r="V70" s="8">
        <v>198.36666666666667</v>
      </c>
      <c r="W70" s="55">
        <f t="shared" si="9"/>
        <v>391.14728627</v>
      </c>
      <c r="X70" s="86">
        <v>391.14429999999999</v>
      </c>
      <c r="Y70" s="86">
        <v>391.14429999999999</v>
      </c>
      <c r="Z70" s="86">
        <v>391.14389999999997</v>
      </c>
      <c r="AA70" s="8">
        <v>191.6</v>
      </c>
      <c r="AB70" s="56">
        <f t="shared" si="10"/>
        <v>408.17383359999997</v>
      </c>
      <c r="AF70" s="64"/>
      <c r="AG70" s="55">
        <f t="shared" si="11"/>
        <v>373.1367156</v>
      </c>
      <c r="AH70" s="86"/>
      <c r="AI70" s="86"/>
      <c r="AJ70" s="86"/>
      <c r="AK70" s="64"/>
      <c r="AL70" s="55">
        <f t="shared" si="12"/>
        <v>389.13273379999998</v>
      </c>
      <c r="AP70" s="64">
        <v>195.19999999999996</v>
      </c>
      <c r="AQ70" s="65">
        <f t="shared" si="13"/>
        <v>425.1094114</v>
      </c>
      <c r="AR70" s="83"/>
      <c r="AS70" s="83"/>
      <c r="AT70" s="83"/>
      <c r="AU70" s="64">
        <v>191.46666666666667</v>
      </c>
      <c r="AV70" s="55">
        <f t="shared" si="14"/>
        <v>435.13821300000001</v>
      </c>
      <c r="AW70" s="86"/>
      <c r="AX70" s="86"/>
      <c r="AY70" s="86"/>
      <c r="AZ70" s="8">
        <v>194.46666666666667</v>
      </c>
      <c r="BA70" s="5">
        <f t="shared" si="15"/>
        <v>-1.8789144050104207</v>
      </c>
      <c r="BB70" s="5"/>
      <c r="BC70" t="s">
        <v>14</v>
      </c>
      <c r="BD70" s="9" t="s">
        <v>15</v>
      </c>
    </row>
    <row r="71" spans="1:56" x14ac:dyDescent="0.3">
      <c r="A71" t="s">
        <v>325</v>
      </c>
      <c r="B71" t="s">
        <v>326</v>
      </c>
      <c r="D71" s="7">
        <v>18.600000000000001</v>
      </c>
      <c r="E71" t="s">
        <v>10</v>
      </c>
      <c r="F71" t="s">
        <v>11</v>
      </c>
      <c r="G71" t="s">
        <v>327</v>
      </c>
      <c r="I71" t="s">
        <v>328</v>
      </c>
      <c r="O71">
        <v>4947</v>
      </c>
      <c r="P71">
        <v>884.78324840000005</v>
      </c>
      <c r="R71" s="56">
        <f t="shared" si="8"/>
        <v>907.77246880000007</v>
      </c>
      <c r="S71" s="96">
        <v>907.76580000000001</v>
      </c>
      <c r="T71" s="90">
        <v>907.77170000000001</v>
      </c>
      <c r="U71" s="90">
        <v>907.76430000000005</v>
      </c>
      <c r="V71" s="8">
        <v>322.7</v>
      </c>
      <c r="W71" s="55">
        <f t="shared" si="9"/>
        <v>885.79052487000001</v>
      </c>
      <c r="AA71" s="8"/>
      <c r="AB71" s="56">
        <f t="shared" si="10"/>
        <v>902.8170722000001</v>
      </c>
      <c r="AF71" s="64">
        <v>324.66666666666669</v>
      </c>
      <c r="AG71" s="55">
        <f t="shared" si="11"/>
        <v>867.77995420000002</v>
      </c>
      <c r="AH71" s="86"/>
      <c r="AI71" s="86"/>
      <c r="AJ71" s="86"/>
      <c r="AK71" s="64"/>
      <c r="AL71" s="55">
        <f t="shared" si="12"/>
        <v>883.7759724</v>
      </c>
      <c r="AP71" s="64"/>
      <c r="AQ71" s="65">
        <f t="shared" si="13"/>
        <v>919.75265000000002</v>
      </c>
      <c r="AR71" s="83"/>
      <c r="AS71" s="83"/>
      <c r="AT71" s="83"/>
      <c r="AU71" s="64"/>
      <c r="AV71" s="55">
        <f t="shared" si="14"/>
        <v>929.78145159999997</v>
      </c>
      <c r="AW71" s="86"/>
      <c r="AX71" s="86"/>
      <c r="AY71" s="86"/>
      <c r="AZ71" s="8"/>
      <c r="BA71" s="5" t="e">
        <f t="shared" si="15"/>
        <v>#DIV/0!</v>
      </c>
      <c r="BB71" s="5"/>
      <c r="BC71" t="s">
        <v>14</v>
      </c>
      <c r="BD71" s="9" t="s">
        <v>15</v>
      </c>
    </row>
    <row r="72" spans="1:56" x14ac:dyDescent="0.3">
      <c r="A72" t="s">
        <v>329</v>
      </c>
      <c r="B72" t="s">
        <v>330</v>
      </c>
      <c r="D72" s="7">
        <v>7.3</v>
      </c>
      <c r="E72" t="s">
        <v>10</v>
      </c>
      <c r="F72" t="s">
        <v>11</v>
      </c>
      <c r="G72" t="s">
        <v>331</v>
      </c>
      <c r="I72" t="s">
        <v>332</v>
      </c>
      <c r="O72">
        <v>40866</v>
      </c>
      <c r="P72">
        <v>610.38456440000004</v>
      </c>
      <c r="R72" s="56">
        <f t="shared" si="8"/>
        <v>633.37378480000007</v>
      </c>
      <c r="V72" s="8"/>
      <c r="W72" s="55">
        <f t="shared" si="9"/>
        <v>611.39184087000001</v>
      </c>
      <c r="X72" s="86">
        <v>611.4</v>
      </c>
      <c r="Y72" s="86">
        <v>611.39250000000004</v>
      </c>
      <c r="AA72" s="8">
        <v>263.59999999999997</v>
      </c>
      <c r="AB72" s="56">
        <f t="shared" si="10"/>
        <v>628.41838820000009</v>
      </c>
      <c r="AF72" s="64">
        <v>263.2</v>
      </c>
      <c r="AG72" s="55">
        <f t="shared" si="11"/>
        <v>593.38127020000002</v>
      </c>
      <c r="AH72" s="86"/>
      <c r="AI72" s="86"/>
      <c r="AJ72" s="86"/>
      <c r="AK72" s="64"/>
      <c r="AL72" s="55">
        <f t="shared" si="12"/>
        <v>609.3772884</v>
      </c>
      <c r="AP72" s="64">
        <v>247.53333333333333</v>
      </c>
      <c r="AQ72" s="65">
        <f t="shared" si="13"/>
        <v>645.35396600000001</v>
      </c>
      <c r="AR72" s="83"/>
      <c r="AS72" s="83"/>
      <c r="AT72" s="83"/>
      <c r="AU72" s="64"/>
      <c r="AV72" s="55">
        <f t="shared" si="14"/>
        <v>655.38276759999997</v>
      </c>
      <c r="AW72" s="86"/>
      <c r="AX72" s="86"/>
      <c r="AY72" s="86"/>
      <c r="AZ72" s="8"/>
      <c r="BA72" s="5">
        <f t="shared" si="15"/>
        <v>6.0950935761254312</v>
      </c>
      <c r="BB72" s="5"/>
      <c r="BC72" t="s">
        <v>14</v>
      </c>
      <c r="BD72" s="9" t="s">
        <v>15</v>
      </c>
    </row>
    <row r="73" spans="1:56" x14ac:dyDescent="0.3">
      <c r="A73" t="s">
        <v>333</v>
      </c>
      <c r="B73" t="s">
        <v>334</v>
      </c>
      <c r="D73" s="7">
        <v>2.2000000000000002</v>
      </c>
      <c r="E73" t="s">
        <v>10</v>
      </c>
      <c r="F73" t="s">
        <v>11</v>
      </c>
      <c r="G73" t="s">
        <v>335</v>
      </c>
      <c r="I73" t="s">
        <v>336</v>
      </c>
      <c r="O73">
        <v>1968975</v>
      </c>
      <c r="P73">
        <v>494.4679094</v>
      </c>
      <c r="R73" s="56">
        <f t="shared" si="8"/>
        <v>517.45712979999996</v>
      </c>
      <c r="S73" s="90">
        <v>517.45439999999996</v>
      </c>
      <c r="T73" s="90">
        <v>517.45230000000004</v>
      </c>
      <c r="U73" s="90">
        <v>517.45280000000002</v>
      </c>
      <c r="V73" s="8">
        <v>229.69999999999996</v>
      </c>
      <c r="W73" s="55">
        <f t="shared" si="9"/>
        <v>495.47518587000002</v>
      </c>
      <c r="X73" s="86">
        <v>495.47199999999998</v>
      </c>
      <c r="Y73" s="86">
        <v>495.47199999999998</v>
      </c>
      <c r="Z73" s="86">
        <v>495.47250000000003</v>
      </c>
      <c r="AA73" s="8">
        <v>225.23333333333335</v>
      </c>
      <c r="AB73" s="56">
        <f t="shared" si="10"/>
        <v>512.50173319999999</v>
      </c>
      <c r="AF73" s="64"/>
      <c r="AG73" s="55">
        <f t="shared" si="11"/>
        <v>477.46461520000003</v>
      </c>
      <c r="AH73" s="86"/>
      <c r="AI73" s="86"/>
      <c r="AJ73" s="86"/>
      <c r="AK73" s="64"/>
      <c r="AL73" s="55">
        <f t="shared" si="12"/>
        <v>493.46063340000001</v>
      </c>
      <c r="AP73" s="64"/>
      <c r="AQ73" s="65">
        <f t="shared" si="13"/>
        <v>529.43731100000002</v>
      </c>
      <c r="AR73" s="83"/>
      <c r="AS73" s="83"/>
      <c r="AT73" s="83"/>
      <c r="AU73" s="64"/>
      <c r="AV73" s="55">
        <f t="shared" si="14"/>
        <v>539.46611259999997</v>
      </c>
      <c r="AW73" s="86"/>
      <c r="AX73" s="86"/>
      <c r="AY73" s="86"/>
      <c r="AZ73" s="8">
        <v>232.86666666666667</v>
      </c>
      <c r="BA73" s="5">
        <f t="shared" si="15"/>
        <v>100</v>
      </c>
      <c r="BB73" s="5"/>
      <c r="BC73" t="s">
        <v>14</v>
      </c>
      <c r="BD73" s="9" t="s">
        <v>15</v>
      </c>
    </row>
    <row r="74" spans="1:56" x14ac:dyDescent="0.3">
      <c r="A74" t="s">
        <v>337</v>
      </c>
      <c r="B74" t="s">
        <v>338</v>
      </c>
      <c r="D74" s="7">
        <v>12.5</v>
      </c>
      <c r="E74" t="s">
        <v>10</v>
      </c>
      <c r="F74" t="s">
        <v>11</v>
      </c>
      <c r="G74" t="s">
        <v>339</v>
      </c>
      <c r="I74" t="s">
        <v>340</v>
      </c>
      <c r="O74">
        <v>45182</v>
      </c>
      <c r="P74">
        <v>733.56212500000004</v>
      </c>
      <c r="R74" s="56">
        <f t="shared" si="8"/>
        <v>756.55134540000006</v>
      </c>
      <c r="S74" s="90">
        <v>756.55079999999998</v>
      </c>
      <c r="T74" s="90">
        <v>756.54740000000004</v>
      </c>
      <c r="U74" s="90">
        <v>756.548</v>
      </c>
      <c r="V74" s="8">
        <v>289.3</v>
      </c>
      <c r="W74" s="55">
        <f t="shared" si="9"/>
        <v>734.56940147</v>
      </c>
      <c r="X74" s="86">
        <v>734.56560000000002</v>
      </c>
      <c r="Y74" s="86">
        <v>734.56610000000001</v>
      </c>
      <c r="Z74" s="86">
        <v>734.56669999999997</v>
      </c>
      <c r="AA74" s="8">
        <v>286.4666666666667</v>
      </c>
      <c r="AB74" s="56">
        <f t="shared" si="10"/>
        <v>751.59594880000009</v>
      </c>
      <c r="AF74" s="64"/>
      <c r="AG74" s="55">
        <f t="shared" si="11"/>
        <v>716.55883080000001</v>
      </c>
      <c r="AH74" s="86"/>
      <c r="AI74" s="86"/>
      <c r="AJ74" s="86"/>
      <c r="AK74" s="64"/>
      <c r="AL74" s="55">
        <f t="shared" si="12"/>
        <v>732.55484899999999</v>
      </c>
      <c r="AP74" s="64"/>
      <c r="AQ74" s="65">
        <f t="shared" si="13"/>
        <v>768.53152660000001</v>
      </c>
      <c r="AR74" s="83"/>
      <c r="AS74" s="83"/>
      <c r="AT74" s="83"/>
      <c r="AU74" s="64"/>
      <c r="AV74" s="55">
        <f t="shared" si="14"/>
        <v>778.56032819999996</v>
      </c>
      <c r="AW74" s="86"/>
      <c r="AX74" s="86"/>
      <c r="AY74" s="86"/>
      <c r="AZ74" s="8">
        <v>290</v>
      </c>
      <c r="BA74" s="5">
        <f t="shared" si="15"/>
        <v>100</v>
      </c>
      <c r="BB74" s="5"/>
      <c r="BC74" t="s">
        <v>14</v>
      </c>
      <c r="BD74" s="9" t="s">
        <v>15</v>
      </c>
    </row>
    <row r="75" spans="1:56" x14ac:dyDescent="0.3">
      <c r="A75" t="s">
        <v>341</v>
      </c>
      <c r="B75" t="s">
        <v>342</v>
      </c>
      <c r="D75" s="7">
        <v>17.2</v>
      </c>
      <c r="E75" t="s">
        <v>10</v>
      </c>
      <c r="F75" t="s">
        <v>11</v>
      </c>
      <c r="G75" t="s">
        <v>343</v>
      </c>
      <c r="I75" t="s">
        <v>344</v>
      </c>
      <c r="O75">
        <v>103431</v>
      </c>
      <c r="P75">
        <v>812.65296980000005</v>
      </c>
      <c r="R75" s="56">
        <f t="shared" si="8"/>
        <v>835.64219020000007</v>
      </c>
      <c r="S75" s="90">
        <v>835.64200000000005</v>
      </c>
      <c r="T75" s="90">
        <v>835.63480000000004</v>
      </c>
      <c r="U75" s="90">
        <v>835.63599999999997</v>
      </c>
      <c r="V75" s="8">
        <v>319.40000000000003</v>
      </c>
      <c r="W75" s="55">
        <f t="shared" si="9"/>
        <v>813.66024627000002</v>
      </c>
      <c r="AA75" s="8"/>
      <c r="AB75" s="56">
        <f t="shared" si="10"/>
        <v>830.6867936000001</v>
      </c>
      <c r="AF75" s="64">
        <v>321.63333333333333</v>
      </c>
      <c r="AG75" s="55">
        <f t="shared" si="11"/>
        <v>795.64967560000002</v>
      </c>
      <c r="AH75" s="86"/>
      <c r="AI75" s="86"/>
      <c r="AJ75" s="86"/>
      <c r="AK75" s="64"/>
      <c r="AL75" s="55">
        <f t="shared" si="12"/>
        <v>811.6456938</v>
      </c>
      <c r="AP75" s="64"/>
      <c r="AQ75" s="65">
        <f t="shared" si="13"/>
        <v>847.62237140000002</v>
      </c>
      <c r="AR75" s="83"/>
      <c r="AS75" s="83"/>
      <c r="AT75" s="83"/>
      <c r="AU75" s="64"/>
      <c r="AV75" s="55">
        <f t="shared" si="14"/>
        <v>857.65117299999997</v>
      </c>
      <c r="AW75" s="86"/>
      <c r="AX75" s="86"/>
      <c r="AY75" s="86"/>
      <c r="AZ75" s="8">
        <v>327.66666666666669</v>
      </c>
      <c r="BA75" s="5" t="e">
        <f t="shared" si="15"/>
        <v>#DIV/0!</v>
      </c>
      <c r="BB75" s="5"/>
      <c r="BC75" t="s">
        <v>14</v>
      </c>
      <c r="BD75" s="9" t="s">
        <v>15</v>
      </c>
    </row>
    <row r="76" spans="1:56" x14ac:dyDescent="0.3">
      <c r="A76" t="s">
        <v>345</v>
      </c>
      <c r="B76" t="s">
        <v>346</v>
      </c>
      <c r="D76" s="7">
        <v>10.4</v>
      </c>
      <c r="E76" t="s">
        <v>10</v>
      </c>
      <c r="F76" t="s">
        <v>11</v>
      </c>
      <c r="G76" t="s">
        <v>347</v>
      </c>
      <c r="I76" t="s">
        <v>348</v>
      </c>
      <c r="O76">
        <v>40506</v>
      </c>
      <c r="P76">
        <v>687.483879</v>
      </c>
      <c r="R76" s="56">
        <f t="shared" si="8"/>
        <v>710.47309940000002</v>
      </c>
      <c r="S76" s="90">
        <v>710.46559999999999</v>
      </c>
      <c r="T76" s="90">
        <v>710.46780000000001</v>
      </c>
      <c r="U76" s="90">
        <v>710.46780000000001</v>
      </c>
      <c r="V76" s="8">
        <v>271.9666666666667</v>
      </c>
      <c r="W76" s="55">
        <f t="shared" si="9"/>
        <v>688.49115546999997</v>
      </c>
      <c r="AA76" s="8"/>
      <c r="AB76" s="56">
        <f t="shared" si="10"/>
        <v>705.51770280000005</v>
      </c>
      <c r="AF76" s="64"/>
      <c r="AG76" s="55">
        <f t="shared" si="11"/>
        <v>670.48058479999997</v>
      </c>
      <c r="AH76" s="86"/>
      <c r="AI76" s="86"/>
      <c r="AJ76" s="86"/>
      <c r="AK76" s="64"/>
      <c r="AL76" s="55">
        <f t="shared" si="12"/>
        <v>686.47660299999995</v>
      </c>
      <c r="AP76" s="64">
        <v>261.16666666666669</v>
      </c>
      <c r="AQ76" s="65">
        <f t="shared" si="13"/>
        <v>722.45328059999997</v>
      </c>
      <c r="AR76" s="83"/>
      <c r="AS76" s="83"/>
      <c r="AT76" s="83"/>
      <c r="AU76" s="64"/>
      <c r="AV76" s="55">
        <f t="shared" si="14"/>
        <v>732.48208219999992</v>
      </c>
      <c r="AW76" s="86"/>
      <c r="AX76" s="86"/>
      <c r="AY76" s="86"/>
      <c r="AZ76" s="8"/>
      <c r="BA76" s="5" t="e">
        <f t="shared" si="15"/>
        <v>#DIV/0!</v>
      </c>
      <c r="BB76" s="5"/>
      <c r="BC76" t="s">
        <v>14</v>
      </c>
      <c r="BD76" s="9" t="s">
        <v>15</v>
      </c>
    </row>
    <row r="77" spans="1:56" x14ac:dyDescent="0.3">
      <c r="A77" t="s">
        <v>349</v>
      </c>
      <c r="B77" t="s">
        <v>350</v>
      </c>
      <c r="D77" s="7">
        <v>11</v>
      </c>
      <c r="E77" t="s">
        <v>10</v>
      </c>
      <c r="F77" t="s">
        <v>11</v>
      </c>
      <c r="G77" t="s">
        <v>351</v>
      </c>
      <c r="I77" t="s">
        <v>352</v>
      </c>
      <c r="O77">
        <v>1968973</v>
      </c>
      <c r="P77">
        <v>774.5410564</v>
      </c>
      <c r="R77" s="56">
        <f t="shared" si="8"/>
        <v>797.53027680000002</v>
      </c>
      <c r="S77" s="90">
        <v>797.52560000000005</v>
      </c>
      <c r="T77" s="90">
        <v>797.52639999999997</v>
      </c>
      <c r="U77" s="90">
        <v>797.52639999999997</v>
      </c>
      <c r="V77" s="8">
        <v>286.9666666666667</v>
      </c>
      <c r="W77" s="55">
        <f t="shared" si="9"/>
        <v>775.54833286999997</v>
      </c>
      <c r="X77" s="86">
        <v>775.54420000000005</v>
      </c>
      <c r="Y77" s="86">
        <v>775.54449999999997</v>
      </c>
      <c r="Z77" s="86">
        <v>775.54459999999995</v>
      </c>
      <c r="AA77" s="8">
        <v>290.03333333333336</v>
      </c>
      <c r="AB77" s="56">
        <f t="shared" si="10"/>
        <v>792.57488020000005</v>
      </c>
      <c r="AF77" s="64">
        <v>289.76666666666671</v>
      </c>
      <c r="AG77" s="55">
        <f t="shared" si="11"/>
        <v>757.53776219999997</v>
      </c>
      <c r="AH77" s="86"/>
      <c r="AI77" s="86"/>
      <c r="AJ77" s="86"/>
      <c r="AK77" s="64">
        <v>289.60000000000002</v>
      </c>
      <c r="AL77" s="55">
        <f t="shared" si="12"/>
        <v>773.53378039999996</v>
      </c>
      <c r="AP77" s="64">
        <v>283.66666666666669</v>
      </c>
      <c r="AQ77" s="65">
        <f t="shared" si="13"/>
        <v>809.51045799999997</v>
      </c>
      <c r="AR77" s="83"/>
      <c r="AS77" s="83"/>
      <c r="AT77" s="83"/>
      <c r="AU77" s="64"/>
      <c r="AV77" s="55">
        <f t="shared" si="14"/>
        <v>819.53925959999992</v>
      </c>
      <c r="AW77" s="86"/>
      <c r="AX77" s="86"/>
      <c r="AY77" s="86"/>
      <c r="AZ77" s="8"/>
      <c r="BA77" s="5">
        <f t="shared" si="15"/>
        <v>2.1951499827606047</v>
      </c>
      <c r="BB77" s="5"/>
      <c r="BC77" t="s">
        <v>14</v>
      </c>
      <c r="BD77" s="9" t="s">
        <v>15</v>
      </c>
    </row>
    <row r="78" spans="1:56" x14ac:dyDescent="0.3">
      <c r="A78" t="s">
        <v>353</v>
      </c>
      <c r="B78" t="s">
        <v>354</v>
      </c>
      <c r="D78" s="7">
        <v>14.8</v>
      </c>
      <c r="E78" t="s">
        <v>10</v>
      </c>
      <c r="F78" t="s">
        <v>11</v>
      </c>
      <c r="G78" t="s">
        <v>355</v>
      </c>
      <c r="I78" t="s">
        <v>356</v>
      </c>
      <c r="O78">
        <v>40960</v>
      </c>
      <c r="P78">
        <v>1005.545564</v>
      </c>
      <c r="R78" s="56">
        <f t="shared" si="8"/>
        <v>1028.5347844</v>
      </c>
      <c r="V78" s="8"/>
      <c r="W78" s="55">
        <f t="shared" si="9"/>
        <v>1006.55284047</v>
      </c>
      <c r="AA78" s="8"/>
      <c r="AB78" s="56">
        <f t="shared" si="10"/>
        <v>1023.5793878000001</v>
      </c>
      <c r="AF78" s="64"/>
      <c r="AG78" s="55">
        <f t="shared" si="11"/>
        <v>988.54226979999999</v>
      </c>
      <c r="AH78" s="86"/>
      <c r="AI78" s="86"/>
      <c r="AJ78" s="86"/>
      <c r="AK78" s="64"/>
      <c r="AL78" s="55">
        <f t="shared" si="12"/>
        <v>1004.538288</v>
      </c>
      <c r="AP78" s="64">
        <v>313.96666666666664</v>
      </c>
      <c r="AQ78" s="65">
        <f t="shared" si="13"/>
        <v>1040.5149656000001</v>
      </c>
      <c r="AR78" s="83"/>
      <c r="AS78" s="83"/>
      <c r="AT78" s="83"/>
      <c r="AU78" s="64"/>
      <c r="AV78" s="55">
        <f t="shared" si="14"/>
        <v>1050.5437672</v>
      </c>
      <c r="AW78" s="86"/>
      <c r="AX78" s="86"/>
      <c r="AY78" s="86"/>
      <c r="AZ78" s="8"/>
      <c r="BA78" s="5" t="e">
        <f t="shared" si="15"/>
        <v>#DIV/0!</v>
      </c>
      <c r="BB78" s="5"/>
      <c r="BC78" t="s">
        <v>14</v>
      </c>
      <c r="BD78" s="9" t="s">
        <v>15</v>
      </c>
    </row>
    <row r="79" spans="1:56" x14ac:dyDescent="0.3">
      <c r="A79" t="s">
        <v>357</v>
      </c>
      <c r="B79" t="s">
        <v>358</v>
      </c>
      <c r="D79" s="7">
        <v>4.5999999999999996</v>
      </c>
      <c r="E79" t="s">
        <v>10</v>
      </c>
      <c r="F79" t="s">
        <v>11</v>
      </c>
      <c r="G79" t="s">
        <v>359</v>
      </c>
      <c r="I79" t="s">
        <v>360</v>
      </c>
      <c r="O79">
        <v>265064</v>
      </c>
      <c r="P79">
        <v>458.2433274</v>
      </c>
      <c r="R79" s="56">
        <f t="shared" si="8"/>
        <v>481.23254780000002</v>
      </c>
      <c r="S79" s="90">
        <v>481.22660000000002</v>
      </c>
      <c r="T79" s="90">
        <v>481.22770000000003</v>
      </c>
      <c r="U79" s="90">
        <v>481.22770000000003</v>
      </c>
      <c r="V79" s="8">
        <v>209.26666666666665</v>
      </c>
      <c r="W79" s="55">
        <f t="shared" si="9"/>
        <v>459.25060387000002</v>
      </c>
      <c r="AA79" s="8"/>
      <c r="AB79" s="56">
        <f t="shared" si="10"/>
        <v>476.27715119999999</v>
      </c>
      <c r="AF79" s="64"/>
      <c r="AG79" s="55">
        <f t="shared" si="11"/>
        <v>441.24003320000003</v>
      </c>
      <c r="AH79" s="86"/>
      <c r="AI79" s="86"/>
      <c r="AJ79" s="86"/>
      <c r="AK79" s="64"/>
      <c r="AL79" s="55">
        <f t="shared" si="12"/>
        <v>457.23605140000001</v>
      </c>
      <c r="AP79" s="64">
        <v>207.86666666666667</v>
      </c>
      <c r="AQ79" s="65">
        <f t="shared" si="13"/>
        <v>493.21272900000002</v>
      </c>
      <c r="AR79" s="83"/>
      <c r="AS79" s="83"/>
      <c r="AT79" s="83"/>
      <c r="AU79" s="64"/>
      <c r="AV79" s="55">
        <f t="shared" si="14"/>
        <v>503.24153060000003</v>
      </c>
      <c r="AW79" s="86"/>
      <c r="AX79" s="86"/>
      <c r="AY79" s="86"/>
      <c r="AZ79" s="8"/>
      <c r="BA79" s="5" t="e">
        <f t="shared" si="15"/>
        <v>#DIV/0!</v>
      </c>
      <c r="BB79" s="5"/>
      <c r="BC79" t="s">
        <v>14</v>
      </c>
      <c r="BD79" s="9" t="s">
        <v>15</v>
      </c>
    </row>
    <row r="80" spans="1:56" x14ac:dyDescent="0.3">
      <c r="A80" t="s">
        <v>361</v>
      </c>
      <c r="B80" t="s">
        <v>362</v>
      </c>
      <c r="D80" s="7">
        <v>5.0999999999999996</v>
      </c>
      <c r="E80" t="s">
        <v>10</v>
      </c>
      <c r="F80" t="s">
        <v>11</v>
      </c>
      <c r="G80" t="s">
        <v>363</v>
      </c>
      <c r="I80" t="s">
        <v>364</v>
      </c>
      <c r="O80">
        <v>62264</v>
      </c>
      <c r="P80">
        <v>479.30117360000003</v>
      </c>
      <c r="R80" s="56">
        <f t="shared" si="8"/>
        <v>502.29039400000005</v>
      </c>
      <c r="S80" s="90">
        <v>502.28460000000001</v>
      </c>
      <c r="T80" s="90">
        <v>502.28750000000002</v>
      </c>
      <c r="U80" s="90">
        <v>502.28480000000002</v>
      </c>
      <c r="V80" s="8">
        <v>222.93333333333331</v>
      </c>
      <c r="W80" s="55">
        <f t="shared" si="9"/>
        <v>480.30845007000005</v>
      </c>
      <c r="X80" s="86">
        <v>480.30599999999998</v>
      </c>
      <c r="Y80" s="86">
        <v>480.3066</v>
      </c>
      <c r="Z80" s="86">
        <v>480.30590000000001</v>
      </c>
      <c r="AA80" s="8">
        <v>217.33333333333334</v>
      </c>
      <c r="AB80" s="56">
        <f t="shared" si="10"/>
        <v>497.33499740000002</v>
      </c>
      <c r="AF80" s="64"/>
      <c r="AG80" s="55">
        <f t="shared" si="11"/>
        <v>462.29787940000006</v>
      </c>
      <c r="AH80" s="86"/>
      <c r="AI80" s="86"/>
      <c r="AJ80" s="86"/>
      <c r="AK80" s="64"/>
      <c r="AL80" s="55">
        <f t="shared" si="12"/>
        <v>478.29389760000004</v>
      </c>
      <c r="AP80" s="64">
        <v>215.76666666666665</v>
      </c>
      <c r="AQ80" s="65">
        <f t="shared" si="13"/>
        <v>514.27057520000005</v>
      </c>
      <c r="AR80" s="83"/>
      <c r="AS80" s="83"/>
      <c r="AT80" s="83"/>
      <c r="AU80" s="64"/>
      <c r="AV80" s="55">
        <f t="shared" si="14"/>
        <v>524.2993768</v>
      </c>
      <c r="AW80" s="86"/>
      <c r="AX80" s="86"/>
      <c r="AY80" s="86"/>
      <c r="AZ80" s="8"/>
      <c r="BA80" s="5">
        <f t="shared" si="15"/>
        <v>0.72085889570553274</v>
      </c>
      <c r="BB80" s="5"/>
      <c r="BC80" t="s">
        <v>14</v>
      </c>
      <c r="BD80" s="9" t="s">
        <v>15</v>
      </c>
    </row>
    <row r="81" spans="1:56" x14ac:dyDescent="0.3">
      <c r="A81" t="s">
        <v>365</v>
      </c>
      <c r="B81" t="s">
        <v>275</v>
      </c>
      <c r="D81" s="7">
        <v>5.9</v>
      </c>
      <c r="E81" t="s">
        <v>10</v>
      </c>
      <c r="F81" t="s">
        <v>11</v>
      </c>
      <c r="G81" t="s">
        <v>366</v>
      </c>
      <c r="I81" t="s">
        <v>367</v>
      </c>
      <c r="O81">
        <v>989739</v>
      </c>
      <c r="P81">
        <v>402.34976160000002</v>
      </c>
      <c r="R81" s="56">
        <f t="shared" si="8"/>
        <v>425.33898200000004</v>
      </c>
      <c r="V81" s="8"/>
      <c r="W81" s="55">
        <f t="shared" si="9"/>
        <v>403.35703807000004</v>
      </c>
      <c r="AA81" s="8"/>
      <c r="AB81" s="56">
        <f t="shared" si="10"/>
        <v>420.38358540000002</v>
      </c>
      <c r="AF81" s="64"/>
      <c r="AG81" s="55">
        <f t="shared" si="11"/>
        <v>385.34646740000005</v>
      </c>
      <c r="AH81" s="86"/>
      <c r="AI81" s="86"/>
      <c r="AJ81" s="86"/>
      <c r="AK81" s="64">
        <v>193.23333333333335</v>
      </c>
      <c r="AL81" s="55">
        <f t="shared" si="12"/>
        <v>401.34248560000003</v>
      </c>
      <c r="AP81" s="64"/>
      <c r="AQ81" s="65">
        <f t="shared" si="13"/>
        <v>437.31916320000005</v>
      </c>
      <c r="AR81" s="83"/>
      <c r="AS81" s="83"/>
      <c r="AT81" s="83"/>
      <c r="AU81" s="64"/>
      <c r="AV81" s="55">
        <f t="shared" si="14"/>
        <v>447.34796480000006</v>
      </c>
      <c r="AW81" s="86"/>
      <c r="AX81" s="86"/>
      <c r="AY81" s="86"/>
      <c r="AZ81" s="8"/>
      <c r="BA81" s="5" t="e">
        <f t="shared" si="15"/>
        <v>#DIV/0!</v>
      </c>
      <c r="BB81" s="5"/>
      <c r="BC81" t="s">
        <v>14</v>
      </c>
      <c r="BD81" s="9" t="s">
        <v>15</v>
      </c>
    </row>
    <row r="82" spans="1:56" x14ac:dyDescent="0.3">
      <c r="A82" t="s">
        <v>368</v>
      </c>
      <c r="B82" t="s">
        <v>369</v>
      </c>
      <c r="D82" s="7">
        <v>9.8000000000000007</v>
      </c>
      <c r="E82" t="s">
        <v>10</v>
      </c>
      <c r="F82" t="s">
        <v>11</v>
      </c>
      <c r="G82" t="s">
        <v>370</v>
      </c>
      <c r="I82" t="s">
        <v>371</v>
      </c>
      <c r="O82">
        <v>102936</v>
      </c>
      <c r="P82">
        <v>481.4494704</v>
      </c>
      <c r="R82" s="56">
        <f t="shared" si="8"/>
        <v>504.43869080000002</v>
      </c>
      <c r="S82" s="90">
        <v>504.4348</v>
      </c>
      <c r="T82" s="90">
        <v>504.43520000000001</v>
      </c>
      <c r="U82" s="90">
        <v>504.43419999999998</v>
      </c>
      <c r="V82" s="8">
        <v>243.33333333333334</v>
      </c>
      <c r="W82" s="55">
        <f t="shared" si="9"/>
        <v>482.45674687000002</v>
      </c>
      <c r="X82" s="86">
        <v>482.45269999999999</v>
      </c>
      <c r="Y82" s="86">
        <v>482.45280000000002</v>
      </c>
      <c r="Z82" s="86">
        <v>482.44209999999998</v>
      </c>
      <c r="AA82" s="8">
        <v>241.5333333333333</v>
      </c>
      <c r="AB82" s="56">
        <f t="shared" si="10"/>
        <v>499.48329419999999</v>
      </c>
      <c r="AF82" s="64"/>
      <c r="AG82" s="55">
        <f t="shared" si="11"/>
        <v>464.44617620000002</v>
      </c>
      <c r="AH82" s="86"/>
      <c r="AI82" s="86"/>
      <c r="AJ82" s="86"/>
      <c r="AK82" s="64">
        <v>242.13333333333335</v>
      </c>
      <c r="AL82" s="55">
        <f t="shared" si="12"/>
        <v>480.44219440000001</v>
      </c>
      <c r="AP82" s="64">
        <v>244.30000000000004</v>
      </c>
      <c r="AQ82" s="65">
        <f t="shared" si="13"/>
        <v>516.41887199999996</v>
      </c>
      <c r="AR82" s="83"/>
      <c r="AS82" s="83"/>
      <c r="AT82" s="83"/>
      <c r="AU82" s="64">
        <v>236.80000000000004</v>
      </c>
      <c r="AV82" s="55">
        <f t="shared" si="14"/>
        <v>526.44767360000003</v>
      </c>
      <c r="AW82" s="86"/>
      <c r="AX82" s="86"/>
      <c r="AY82" s="86"/>
      <c r="AZ82" s="8">
        <v>243.73333333333335</v>
      </c>
      <c r="BA82" s="5">
        <f t="shared" si="15"/>
        <v>-1.1454595638973517</v>
      </c>
      <c r="BB82" s="5"/>
      <c r="BC82" t="s">
        <v>14</v>
      </c>
      <c r="BD82" s="9" t="s">
        <v>15</v>
      </c>
    </row>
    <row r="83" spans="1:56" x14ac:dyDescent="0.3">
      <c r="A83" t="s">
        <v>372</v>
      </c>
      <c r="B83" t="s">
        <v>373</v>
      </c>
      <c r="D83" s="7">
        <v>13.1</v>
      </c>
      <c r="E83" t="s">
        <v>10</v>
      </c>
      <c r="F83" t="s">
        <v>11</v>
      </c>
      <c r="G83" t="s">
        <v>374</v>
      </c>
      <c r="I83" t="s">
        <v>375</v>
      </c>
      <c r="O83">
        <v>1968976</v>
      </c>
      <c r="P83">
        <v>551.52771640000003</v>
      </c>
      <c r="R83" s="56">
        <f t="shared" si="8"/>
        <v>574.51693680000005</v>
      </c>
      <c r="S83" s="90">
        <v>574.5127</v>
      </c>
      <c r="T83" s="90">
        <v>574.51189999999997</v>
      </c>
      <c r="U83" s="90">
        <v>574.51149999999996</v>
      </c>
      <c r="V83" s="8">
        <v>256.33333333333331</v>
      </c>
      <c r="W83" s="55">
        <f t="shared" si="9"/>
        <v>552.53499287</v>
      </c>
      <c r="X83" s="86">
        <v>552.52980000000002</v>
      </c>
      <c r="Y83" s="86">
        <v>552.52980000000002</v>
      </c>
      <c r="Z83" s="86">
        <v>552.53189999999995</v>
      </c>
      <c r="AA83" s="8">
        <v>259.96666666666664</v>
      </c>
      <c r="AB83" s="56">
        <f t="shared" si="10"/>
        <v>569.56154020000008</v>
      </c>
      <c r="AF83" s="64"/>
      <c r="AG83" s="55">
        <f t="shared" si="11"/>
        <v>534.5244222</v>
      </c>
      <c r="AH83" s="86"/>
      <c r="AI83" s="86"/>
      <c r="AJ83" s="86"/>
      <c r="AK83" s="64">
        <v>260</v>
      </c>
      <c r="AL83" s="55">
        <f t="shared" si="12"/>
        <v>550.52044039999998</v>
      </c>
      <c r="AP83" s="64"/>
      <c r="AQ83" s="65">
        <f t="shared" si="13"/>
        <v>586.497118</v>
      </c>
      <c r="AR83" s="83"/>
      <c r="AS83" s="83"/>
      <c r="AT83" s="83"/>
      <c r="AU83" s="64">
        <v>253.1</v>
      </c>
      <c r="AV83" s="55">
        <f t="shared" si="14"/>
        <v>596.52591959999995</v>
      </c>
      <c r="AW83" s="86"/>
      <c r="AX83" s="86"/>
      <c r="AY83" s="86"/>
      <c r="AZ83" s="8">
        <v>260.56666666666666</v>
      </c>
      <c r="BA83" s="5">
        <f t="shared" si="15"/>
        <v>100</v>
      </c>
      <c r="BB83" s="5"/>
      <c r="BC83" t="s">
        <v>14</v>
      </c>
      <c r="BD83" s="9" t="s">
        <v>15</v>
      </c>
    </row>
    <row r="84" spans="1:56" x14ac:dyDescent="0.3">
      <c r="A84" t="s">
        <v>376</v>
      </c>
      <c r="B84" t="s">
        <v>377</v>
      </c>
      <c r="D84" s="7">
        <v>14.3</v>
      </c>
      <c r="E84" t="s">
        <v>10</v>
      </c>
      <c r="F84" t="s">
        <v>11</v>
      </c>
      <c r="G84" t="s">
        <v>378</v>
      </c>
      <c r="I84" t="s">
        <v>379</v>
      </c>
      <c r="O84">
        <v>1968977</v>
      </c>
      <c r="P84">
        <v>579.5590148</v>
      </c>
      <c r="R84" s="56">
        <f t="shared" si="8"/>
        <v>602.54823520000002</v>
      </c>
      <c r="S84" s="90">
        <v>602.54489999999998</v>
      </c>
      <c r="T84" s="90">
        <v>602.54989999999998</v>
      </c>
      <c r="U84" s="90">
        <v>602.5462</v>
      </c>
      <c r="V84" s="8">
        <v>262.9666666666667</v>
      </c>
      <c r="W84" s="55">
        <f t="shared" si="9"/>
        <v>580.56629126999997</v>
      </c>
      <c r="X84" s="86">
        <v>580.56179999999995</v>
      </c>
      <c r="Y84" s="86">
        <v>580.56349999999998</v>
      </c>
      <c r="Z84" s="86">
        <v>580.56190000000004</v>
      </c>
      <c r="AA84" s="8">
        <v>266.26666666666665</v>
      </c>
      <c r="AB84" s="56">
        <f t="shared" si="10"/>
        <v>597.59283860000005</v>
      </c>
      <c r="AF84" s="64"/>
      <c r="AG84" s="55">
        <f t="shared" si="11"/>
        <v>562.55572059999997</v>
      </c>
      <c r="AH84" s="86"/>
      <c r="AI84" s="86"/>
      <c r="AJ84" s="86"/>
      <c r="AK84" s="64">
        <v>266.33333333333331</v>
      </c>
      <c r="AL84" s="55">
        <f t="shared" si="12"/>
        <v>578.55173879999995</v>
      </c>
      <c r="AP84" s="64"/>
      <c r="AQ84" s="65">
        <f t="shared" si="13"/>
        <v>614.52841639999997</v>
      </c>
      <c r="AR84" s="83"/>
      <c r="AS84" s="83"/>
      <c r="AT84" s="83"/>
      <c r="AU84" s="64">
        <v>259.33333333333331</v>
      </c>
      <c r="AV84" s="55">
        <f t="shared" si="14"/>
        <v>624.55721799999992</v>
      </c>
      <c r="AW84" s="86"/>
      <c r="AX84" s="86"/>
      <c r="AY84" s="86"/>
      <c r="AZ84" s="8">
        <v>266.8</v>
      </c>
      <c r="BA84" s="5">
        <f t="shared" si="15"/>
        <v>100</v>
      </c>
      <c r="BB84" s="5"/>
      <c r="BC84" t="s">
        <v>14</v>
      </c>
      <c r="BD84" s="9" t="s">
        <v>15</v>
      </c>
    </row>
    <row r="85" spans="1:56" x14ac:dyDescent="0.3">
      <c r="A85" t="s">
        <v>380</v>
      </c>
      <c r="B85" t="s">
        <v>381</v>
      </c>
      <c r="D85" s="7">
        <v>16.8</v>
      </c>
      <c r="E85" t="s">
        <v>10</v>
      </c>
      <c r="F85" t="s">
        <v>11</v>
      </c>
      <c r="G85" t="s">
        <v>382</v>
      </c>
      <c r="I85" t="s">
        <v>383</v>
      </c>
      <c r="O85">
        <v>1968978</v>
      </c>
      <c r="P85">
        <v>635.62161160000005</v>
      </c>
      <c r="R85" s="56">
        <f t="shared" si="8"/>
        <v>658.61083200000007</v>
      </c>
      <c r="S85" s="90">
        <v>658.60509999999999</v>
      </c>
      <c r="T85" s="90">
        <v>658.60379999999998</v>
      </c>
      <c r="U85" s="90">
        <v>658.60379999999998</v>
      </c>
      <c r="V85" s="8">
        <v>276.33333333333331</v>
      </c>
      <c r="W85" s="55">
        <f t="shared" si="9"/>
        <v>636.62888807000002</v>
      </c>
      <c r="X85" s="86">
        <v>636.62480000000005</v>
      </c>
      <c r="Y85" s="86">
        <v>636.62509999999997</v>
      </c>
      <c r="Z85" s="86">
        <v>636.62509999999997</v>
      </c>
      <c r="AA85" s="8">
        <v>278.73333333333335</v>
      </c>
      <c r="AB85" s="56">
        <f t="shared" si="10"/>
        <v>653.6554354000001</v>
      </c>
      <c r="AF85" s="64"/>
      <c r="AG85" s="55">
        <f t="shared" si="11"/>
        <v>618.61831740000002</v>
      </c>
      <c r="AH85" s="86"/>
      <c r="AI85" s="86"/>
      <c r="AJ85" s="86"/>
      <c r="AK85" s="64">
        <v>278.63333333333333</v>
      </c>
      <c r="AL85" s="55">
        <f t="shared" si="12"/>
        <v>634.6143356</v>
      </c>
      <c r="AP85" s="64"/>
      <c r="AQ85" s="65">
        <f t="shared" si="13"/>
        <v>670.59101320000002</v>
      </c>
      <c r="AR85" s="83"/>
      <c r="AS85" s="83"/>
      <c r="AT85" s="83"/>
      <c r="AU85" s="64">
        <v>273.16666666666669</v>
      </c>
      <c r="AV85" s="55">
        <f t="shared" si="14"/>
        <v>680.61981479999997</v>
      </c>
      <c r="AW85" s="86"/>
      <c r="AX85" s="86"/>
      <c r="AY85" s="86"/>
      <c r="AZ85" s="8">
        <v>279.60000000000002</v>
      </c>
      <c r="BA85" s="5">
        <f t="shared" si="15"/>
        <v>100</v>
      </c>
      <c r="BB85" s="5"/>
      <c r="BC85" t="s">
        <v>14</v>
      </c>
      <c r="BD85" s="9" t="s">
        <v>15</v>
      </c>
    </row>
    <row r="86" spans="1:56" x14ac:dyDescent="0.3">
      <c r="A86" t="s">
        <v>384</v>
      </c>
      <c r="B86" t="s">
        <v>385</v>
      </c>
      <c r="D86" s="7">
        <v>1.3</v>
      </c>
      <c r="E86" t="s">
        <v>10</v>
      </c>
      <c r="F86" t="s">
        <v>11</v>
      </c>
      <c r="G86" t="s">
        <v>386</v>
      </c>
      <c r="I86" t="s">
        <v>387</v>
      </c>
      <c r="O86">
        <v>206</v>
      </c>
      <c r="P86">
        <v>408.28755899999999</v>
      </c>
      <c r="R86" s="56">
        <f t="shared" si="8"/>
        <v>431.27677940000001</v>
      </c>
      <c r="S86" s="90">
        <v>431.2731</v>
      </c>
      <c r="T86" s="90">
        <v>431.27289999999999</v>
      </c>
      <c r="U86" s="90">
        <v>431.27289999999999</v>
      </c>
      <c r="V86" s="8">
        <v>195.5</v>
      </c>
      <c r="W86" s="55">
        <f t="shared" si="9"/>
        <v>409.29483547000001</v>
      </c>
      <c r="X86" s="86">
        <v>409.2921</v>
      </c>
      <c r="Y86" s="86">
        <v>409.29149999999998</v>
      </c>
      <c r="Z86" s="86">
        <v>409.29149999999998</v>
      </c>
      <c r="AA86" s="8">
        <v>200.06666666666669</v>
      </c>
      <c r="AB86" s="56">
        <f t="shared" si="10"/>
        <v>426.32138279999998</v>
      </c>
      <c r="AF86" s="64">
        <v>199.36666666666667</v>
      </c>
      <c r="AG86" s="55">
        <f t="shared" si="11"/>
        <v>391.28426480000002</v>
      </c>
      <c r="AH86" s="86"/>
      <c r="AI86" s="86"/>
      <c r="AJ86" s="86"/>
      <c r="AK86" s="64"/>
      <c r="AL86" s="55">
        <f t="shared" si="12"/>
        <v>407.280283</v>
      </c>
      <c r="AP86" s="64">
        <v>203.36666666666667</v>
      </c>
      <c r="AQ86" s="65">
        <f t="shared" si="13"/>
        <v>443.25696060000001</v>
      </c>
      <c r="AR86" s="83"/>
      <c r="AS86" s="83"/>
      <c r="AT86" s="83"/>
      <c r="AU86" s="64"/>
      <c r="AV86" s="55">
        <f t="shared" si="14"/>
        <v>453.28576220000002</v>
      </c>
      <c r="AW86" s="86"/>
      <c r="AX86" s="86"/>
      <c r="AY86" s="86"/>
      <c r="AZ86" s="8"/>
      <c r="BA86" s="5">
        <f t="shared" si="15"/>
        <v>-1.6494501832722337</v>
      </c>
      <c r="BB86" s="5"/>
      <c r="BC86" t="s">
        <v>14</v>
      </c>
      <c r="BD86" s="9" t="s">
        <v>15</v>
      </c>
    </row>
    <row r="87" spans="1:56" x14ac:dyDescent="0.3">
      <c r="A87" t="s">
        <v>388</v>
      </c>
      <c r="B87" t="s">
        <v>5</v>
      </c>
      <c r="D87" s="7">
        <v>1.4</v>
      </c>
      <c r="E87" t="s">
        <v>10</v>
      </c>
      <c r="F87" t="s">
        <v>11</v>
      </c>
      <c r="G87" t="s">
        <v>389</v>
      </c>
      <c r="I87" t="s">
        <v>390</v>
      </c>
      <c r="O87">
        <v>1968974</v>
      </c>
      <c r="P87">
        <v>409.21137920000001</v>
      </c>
      <c r="R87" s="56">
        <f t="shared" si="8"/>
        <v>432.20059960000003</v>
      </c>
      <c r="V87" s="8"/>
      <c r="W87" s="55">
        <f t="shared" si="9"/>
        <v>410.21865567000003</v>
      </c>
      <c r="X87" s="86">
        <v>410.21420000000001</v>
      </c>
      <c r="Y87" s="86">
        <v>410.21499999999997</v>
      </c>
      <c r="Z87" s="86">
        <v>410.21850000000001</v>
      </c>
      <c r="AA87" s="8">
        <v>220.93333333333331</v>
      </c>
      <c r="AB87" s="56">
        <f t="shared" si="10"/>
        <v>427.245203</v>
      </c>
      <c r="AF87" s="64"/>
      <c r="AG87" s="55">
        <f t="shared" si="11"/>
        <v>392.20808500000004</v>
      </c>
      <c r="AH87" s="86"/>
      <c r="AI87" s="86"/>
      <c r="AJ87" s="86"/>
      <c r="AK87" s="64"/>
      <c r="AL87" s="55">
        <f t="shared" si="12"/>
        <v>408.20410320000002</v>
      </c>
      <c r="AP87" s="64"/>
      <c r="AQ87" s="65">
        <f t="shared" si="13"/>
        <v>444.18078080000004</v>
      </c>
      <c r="AR87" s="83"/>
      <c r="AS87" s="83"/>
      <c r="AT87" s="83"/>
      <c r="AU87" s="64"/>
      <c r="AV87" s="55">
        <f t="shared" si="14"/>
        <v>454.20958240000004</v>
      </c>
      <c r="AW87" s="86"/>
      <c r="AX87" s="86"/>
      <c r="AY87" s="86"/>
      <c r="AZ87" s="8">
        <v>231.6</v>
      </c>
      <c r="BA87" s="5">
        <f t="shared" si="15"/>
        <v>100</v>
      </c>
      <c r="BB87" s="5"/>
      <c r="BC87" t="s">
        <v>14</v>
      </c>
      <c r="BD87" s="9" t="s">
        <v>15</v>
      </c>
    </row>
    <row r="88" spans="1:56" x14ac:dyDescent="0.3">
      <c r="A88" t="s">
        <v>391</v>
      </c>
      <c r="B88" t="s">
        <v>392</v>
      </c>
      <c r="D88" s="7">
        <v>0.8</v>
      </c>
      <c r="E88" t="s">
        <v>10</v>
      </c>
      <c r="F88" t="s">
        <v>11</v>
      </c>
      <c r="G88" t="s">
        <v>393</v>
      </c>
      <c r="I88" t="s">
        <v>394</v>
      </c>
      <c r="O88">
        <v>1968971</v>
      </c>
      <c r="P88">
        <v>509.24471039999997</v>
      </c>
      <c r="R88" s="56">
        <f t="shared" si="8"/>
        <v>532.23393079999994</v>
      </c>
      <c r="S88" s="90">
        <v>532.22969999999998</v>
      </c>
      <c r="T88" s="90">
        <v>532.23220000000003</v>
      </c>
      <c r="U88" s="90">
        <v>532.23220000000003</v>
      </c>
      <c r="V88" s="8">
        <v>208.13333333333333</v>
      </c>
      <c r="W88" s="55">
        <f t="shared" si="9"/>
        <v>510.25198687</v>
      </c>
      <c r="X88" s="86">
        <v>510.24880000000002</v>
      </c>
      <c r="Y88" s="86">
        <v>510.24869999999999</v>
      </c>
      <c r="Z88" s="86">
        <v>510.24869999999999</v>
      </c>
      <c r="AA88" s="8">
        <v>211.33333333333334</v>
      </c>
      <c r="AB88" s="56">
        <f t="shared" si="10"/>
        <v>527.27853419999997</v>
      </c>
      <c r="AF88" s="64">
        <v>211.06666666666669</v>
      </c>
      <c r="AG88" s="55">
        <f t="shared" si="11"/>
        <v>492.2414162</v>
      </c>
      <c r="AH88" s="86"/>
      <c r="AI88" s="86"/>
      <c r="AJ88" s="86"/>
      <c r="AK88" s="64"/>
      <c r="AL88" s="55">
        <f t="shared" si="12"/>
        <v>508.23743439999998</v>
      </c>
      <c r="AP88" s="64">
        <v>214.13333333333333</v>
      </c>
      <c r="AQ88" s="65">
        <f t="shared" si="13"/>
        <v>544.214112</v>
      </c>
      <c r="AR88" s="83"/>
      <c r="AS88" s="83"/>
      <c r="AT88" s="83"/>
      <c r="AU88" s="64"/>
      <c r="AV88" s="55">
        <f t="shared" si="14"/>
        <v>554.24291359999995</v>
      </c>
      <c r="AW88" s="86"/>
      <c r="AX88" s="86"/>
      <c r="AY88" s="86"/>
      <c r="AZ88" s="8"/>
      <c r="BA88" s="5">
        <f t="shared" si="15"/>
        <v>-1.3249211356466795</v>
      </c>
      <c r="BB88" s="5"/>
      <c r="BC88" t="s">
        <v>14</v>
      </c>
      <c r="BD88" s="9" t="s">
        <v>15</v>
      </c>
    </row>
    <row r="89" spans="1:56" x14ac:dyDescent="0.3">
      <c r="A89" s="48" t="s">
        <v>395</v>
      </c>
      <c r="B89" t="s">
        <v>4</v>
      </c>
      <c r="D89" s="7"/>
      <c r="E89" t="s">
        <v>10</v>
      </c>
      <c r="F89" t="s">
        <v>11</v>
      </c>
      <c r="G89" t="s">
        <v>396</v>
      </c>
      <c r="I89" t="s">
        <v>397</v>
      </c>
      <c r="O89">
        <v>1968979</v>
      </c>
      <c r="P89">
        <v>459.25217880000002</v>
      </c>
      <c r="R89" s="56">
        <f t="shared" si="8"/>
        <v>482.24139920000005</v>
      </c>
      <c r="S89" s="96">
        <v>482.23779999999999</v>
      </c>
      <c r="T89" s="90">
        <v>482.24040000000002</v>
      </c>
      <c r="U89" s="90">
        <v>482.24040000000002</v>
      </c>
      <c r="V89" s="8">
        <v>213.73333333333335</v>
      </c>
      <c r="W89" s="55">
        <f t="shared" si="9"/>
        <v>460.25945527000005</v>
      </c>
      <c r="X89" s="86">
        <v>460.25630000000001</v>
      </c>
      <c r="Y89" s="86">
        <v>460.25709999999998</v>
      </c>
      <c r="Z89" s="86">
        <v>460.25729999999999</v>
      </c>
      <c r="AA89" s="8">
        <v>214.16666666666666</v>
      </c>
      <c r="AB89" s="56">
        <f t="shared" si="10"/>
        <v>477.28600260000002</v>
      </c>
      <c r="AF89" s="64"/>
      <c r="AG89" s="55">
        <f t="shared" si="11"/>
        <v>442.24888460000005</v>
      </c>
      <c r="AH89" s="86"/>
      <c r="AI89" s="86"/>
      <c r="AJ89" s="86"/>
      <c r="AK89" s="64"/>
      <c r="AL89" s="55">
        <f t="shared" si="12"/>
        <v>458.24490280000003</v>
      </c>
      <c r="AP89" s="67"/>
      <c r="AQ89" s="65">
        <f t="shared" si="13"/>
        <v>494.22158040000005</v>
      </c>
      <c r="AR89" s="83"/>
      <c r="AS89" s="83"/>
      <c r="AT89" s="83"/>
      <c r="AU89" s="64"/>
      <c r="AV89" s="55">
        <f t="shared" si="14"/>
        <v>504.25038200000006</v>
      </c>
      <c r="AW89" s="86"/>
      <c r="AX89" s="86"/>
      <c r="AY89" s="86"/>
      <c r="AZ89" s="8"/>
      <c r="BA89" s="5">
        <f t="shared" si="15"/>
        <v>100</v>
      </c>
      <c r="BB89" s="5"/>
      <c r="BC89" t="s">
        <v>14</v>
      </c>
      <c r="BD89" s="9" t="s">
        <v>15</v>
      </c>
    </row>
    <row r="90" spans="1:56" x14ac:dyDescent="0.3">
      <c r="A90" t="s">
        <v>398</v>
      </c>
      <c r="B90" t="s">
        <v>399</v>
      </c>
      <c r="D90" s="7">
        <v>1</v>
      </c>
      <c r="E90" t="s">
        <v>10</v>
      </c>
      <c r="F90" t="s">
        <v>11</v>
      </c>
      <c r="G90" t="s">
        <v>400</v>
      </c>
      <c r="I90" t="s">
        <v>401</v>
      </c>
      <c r="O90">
        <v>40271</v>
      </c>
      <c r="P90">
        <v>411.23857679999998</v>
      </c>
      <c r="R90" s="56">
        <f t="shared" si="8"/>
        <v>434.2277972</v>
      </c>
      <c r="S90" s="90">
        <v>434.2201</v>
      </c>
      <c r="T90" s="90">
        <v>434.22399999999999</v>
      </c>
      <c r="U90" s="90">
        <v>434.22359999999998</v>
      </c>
      <c r="V90" s="8">
        <v>215.03333333333333</v>
      </c>
      <c r="W90" s="55">
        <f t="shared" si="9"/>
        <v>412.24585327</v>
      </c>
      <c r="X90" s="86">
        <v>412.24329999999998</v>
      </c>
      <c r="Y90" s="86">
        <v>412.24340000000001</v>
      </c>
      <c r="Z90" s="86">
        <v>412.24310000000003</v>
      </c>
      <c r="AA90" s="8">
        <v>209.03333333333333</v>
      </c>
      <c r="AB90" s="56">
        <f t="shared" si="10"/>
        <v>429.27240059999997</v>
      </c>
      <c r="AF90" s="64"/>
      <c r="AG90" s="55">
        <f t="shared" si="11"/>
        <v>394.23528260000001</v>
      </c>
      <c r="AH90" s="86"/>
      <c r="AI90" s="86"/>
      <c r="AJ90" s="86"/>
      <c r="AK90" s="64"/>
      <c r="AL90" s="55">
        <f t="shared" si="12"/>
        <v>410.23130079999999</v>
      </c>
      <c r="AP90" s="64"/>
      <c r="AQ90" s="65">
        <f t="shared" si="13"/>
        <v>446.2079784</v>
      </c>
      <c r="AR90" s="83"/>
      <c r="AS90" s="83"/>
      <c r="AT90" s="83"/>
      <c r="AU90" s="64"/>
      <c r="AV90" s="55">
        <f t="shared" si="14"/>
        <v>456.23678000000001</v>
      </c>
      <c r="AW90" s="86"/>
      <c r="AX90" s="86"/>
      <c r="AY90" s="86"/>
      <c r="AZ90" s="8">
        <v>217.86666666666667</v>
      </c>
      <c r="BA90" s="5">
        <f t="shared" si="15"/>
        <v>100</v>
      </c>
      <c r="BB90" s="5"/>
      <c r="BC90" t="s">
        <v>14</v>
      </c>
      <c r="BD90" s="9" t="s">
        <v>15</v>
      </c>
    </row>
    <row r="91" spans="1:56" x14ac:dyDescent="0.3">
      <c r="A91" t="s">
        <v>402</v>
      </c>
      <c r="B91" t="s">
        <v>403</v>
      </c>
      <c r="D91" s="7">
        <v>6.3</v>
      </c>
      <c r="E91" t="s">
        <v>10</v>
      </c>
      <c r="F91" t="s">
        <v>11</v>
      </c>
      <c r="G91" t="s">
        <v>404</v>
      </c>
      <c r="I91" t="s">
        <v>405</v>
      </c>
      <c r="O91">
        <v>825898</v>
      </c>
      <c r="P91">
        <v>902.55672279999999</v>
      </c>
      <c r="R91" s="56">
        <f t="shared" si="8"/>
        <v>925.54594320000001</v>
      </c>
      <c r="S91" s="90">
        <v>925.5376</v>
      </c>
      <c r="T91" s="90">
        <v>925.53790000000004</v>
      </c>
      <c r="U91" s="90">
        <v>925.53779999999995</v>
      </c>
      <c r="V91" s="8">
        <v>302.5333333333333</v>
      </c>
      <c r="W91" s="55">
        <f t="shared" si="9"/>
        <v>903.56399926999995</v>
      </c>
      <c r="X91" s="86">
        <v>903.55849999999998</v>
      </c>
      <c r="Y91" s="86">
        <v>903.55830000000003</v>
      </c>
      <c r="Z91" s="86">
        <v>903.55930000000001</v>
      </c>
      <c r="AA91" s="8">
        <v>300.76666666666665</v>
      </c>
      <c r="AB91" s="56">
        <f t="shared" si="10"/>
        <v>920.59054660000004</v>
      </c>
      <c r="AF91" s="64"/>
      <c r="AG91" s="55">
        <f t="shared" si="11"/>
        <v>885.55342859999996</v>
      </c>
      <c r="AH91" s="86"/>
      <c r="AI91" s="86"/>
      <c r="AJ91" s="86"/>
      <c r="AK91" s="64"/>
      <c r="AL91" s="55">
        <f t="shared" si="12"/>
        <v>901.54944679999994</v>
      </c>
      <c r="AP91" s="64">
        <v>298.73333333333329</v>
      </c>
      <c r="AQ91" s="65">
        <f t="shared" si="13"/>
        <v>937.52612439999996</v>
      </c>
      <c r="AR91" s="83"/>
      <c r="AS91" s="83"/>
      <c r="AT91" s="83"/>
      <c r="AU91" s="64"/>
      <c r="AV91" s="55">
        <f t="shared" si="14"/>
        <v>947.55492599999991</v>
      </c>
      <c r="AW91" s="86"/>
      <c r="AX91" s="86"/>
      <c r="AY91" s="86"/>
      <c r="AZ91" s="8"/>
      <c r="BA91" s="5">
        <f t="shared" si="15"/>
        <v>0.67605009420371054</v>
      </c>
      <c r="BB91" s="5"/>
      <c r="BC91" t="s">
        <v>14</v>
      </c>
      <c r="BD91" s="9" t="s">
        <v>15</v>
      </c>
    </row>
    <row r="92" spans="1:56" x14ac:dyDescent="0.3">
      <c r="A92" t="s">
        <v>406</v>
      </c>
      <c r="B92" t="s">
        <v>407</v>
      </c>
      <c r="D92" s="7">
        <v>8.3000000000000007</v>
      </c>
      <c r="E92" t="s">
        <v>10</v>
      </c>
      <c r="F92" t="s">
        <v>11</v>
      </c>
      <c r="G92" t="s">
        <v>408</v>
      </c>
      <c r="I92" t="s">
        <v>409</v>
      </c>
      <c r="O92">
        <v>39263</v>
      </c>
      <c r="P92">
        <v>673.46822980000002</v>
      </c>
      <c r="R92" s="56">
        <f t="shared" si="8"/>
        <v>696.45745020000004</v>
      </c>
      <c r="S92" s="90">
        <v>696.45730000000003</v>
      </c>
      <c r="T92" s="90">
        <v>696.45630000000006</v>
      </c>
      <c r="U92" s="90">
        <v>696.45489999999995</v>
      </c>
      <c r="V92" s="8">
        <v>269.03333333333336</v>
      </c>
      <c r="W92" s="55">
        <f t="shared" si="9"/>
        <v>674.47550626999998</v>
      </c>
      <c r="X92" s="86">
        <v>674.47280000000001</v>
      </c>
      <c r="Y92" s="86">
        <v>674.47400000000005</v>
      </c>
      <c r="Z92" s="86">
        <v>674.47360000000003</v>
      </c>
      <c r="AA92" s="8">
        <v>267.93333333333334</v>
      </c>
      <c r="AB92" s="56">
        <f t="shared" si="10"/>
        <v>691.50205360000007</v>
      </c>
      <c r="AF92" s="64"/>
      <c r="AG92" s="55">
        <f t="shared" si="11"/>
        <v>656.46493559999999</v>
      </c>
      <c r="AH92" s="86"/>
      <c r="AI92" s="86"/>
      <c r="AJ92" s="86"/>
      <c r="AK92" s="64"/>
      <c r="AL92" s="55">
        <f t="shared" si="12"/>
        <v>672.46095379999997</v>
      </c>
      <c r="AP92" s="64"/>
      <c r="AQ92" s="65">
        <f t="shared" si="13"/>
        <v>708.43763139999999</v>
      </c>
      <c r="AR92" s="83"/>
      <c r="AS92" s="83"/>
      <c r="AT92" s="83"/>
      <c r="AU92" s="64"/>
      <c r="AV92" s="55">
        <f t="shared" si="14"/>
        <v>718.46643299999994</v>
      </c>
      <c r="AW92" s="86"/>
      <c r="AX92" s="86"/>
      <c r="AY92" s="86"/>
      <c r="AZ92" s="8">
        <v>277.53333333333336</v>
      </c>
      <c r="BA92" s="5">
        <f t="shared" si="15"/>
        <v>100</v>
      </c>
      <c r="BB92" s="5"/>
      <c r="BC92" t="s">
        <v>14</v>
      </c>
      <c r="BD92" s="9" t="s">
        <v>15</v>
      </c>
    </row>
    <row r="93" spans="1:56" x14ac:dyDescent="0.3">
      <c r="A93" t="s">
        <v>410</v>
      </c>
      <c r="B93" t="s">
        <v>411</v>
      </c>
      <c r="D93" s="7">
        <v>19.100000000000001</v>
      </c>
      <c r="E93" t="s">
        <v>10</v>
      </c>
      <c r="F93" t="s">
        <v>11</v>
      </c>
      <c r="G93" t="s">
        <v>412</v>
      </c>
      <c r="I93" t="s">
        <v>413</v>
      </c>
      <c r="O93">
        <v>1968980</v>
      </c>
      <c r="P93">
        <v>1115.0078163999999</v>
      </c>
      <c r="R93" s="56">
        <f t="shared" si="8"/>
        <v>1137.9970367999999</v>
      </c>
      <c r="S93" s="90">
        <v>1137.9903999999999</v>
      </c>
      <c r="T93" s="90">
        <v>1137.9878000000001</v>
      </c>
      <c r="V93" s="8">
        <v>366.3</v>
      </c>
      <c r="W93" s="55">
        <f t="shared" si="9"/>
        <v>1116.01509287</v>
      </c>
      <c r="AA93" s="8"/>
      <c r="AB93" s="56">
        <f t="shared" si="10"/>
        <v>1133.0416401999998</v>
      </c>
      <c r="AF93" s="64">
        <v>366.79999999999995</v>
      </c>
      <c r="AG93" s="55">
        <f t="shared" si="11"/>
        <v>1098.0045221999999</v>
      </c>
      <c r="AH93" s="86"/>
      <c r="AI93" s="86"/>
      <c r="AJ93" s="86"/>
      <c r="AK93" s="64"/>
      <c r="AL93" s="55">
        <f t="shared" si="12"/>
        <v>1114.0005403999999</v>
      </c>
      <c r="AP93" s="64"/>
      <c r="AQ93" s="65">
        <f t="shared" si="13"/>
        <v>1149.977218</v>
      </c>
      <c r="AR93" s="83"/>
      <c r="AS93" s="83"/>
      <c r="AT93" s="83"/>
      <c r="AU93" s="64"/>
      <c r="AV93" s="55">
        <f t="shared" si="14"/>
        <v>1160.0060195999999</v>
      </c>
      <c r="AW93" s="86"/>
      <c r="AX93" s="86"/>
      <c r="AY93" s="86"/>
      <c r="AZ93" s="8"/>
      <c r="BA93" s="5" t="e">
        <f t="shared" si="15"/>
        <v>#DIV/0!</v>
      </c>
      <c r="BB93" s="5"/>
      <c r="BC93" t="s">
        <v>14</v>
      </c>
      <c r="BD93" s="9" t="s">
        <v>15</v>
      </c>
    </row>
    <row r="94" spans="1:56" x14ac:dyDescent="0.3">
      <c r="A94" t="s">
        <v>414</v>
      </c>
      <c r="B94" t="s">
        <v>243</v>
      </c>
      <c r="D94" s="7">
        <v>5.5</v>
      </c>
      <c r="E94" t="s">
        <v>10</v>
      </c>
      <c r="F94" t="s">
        <v>11</v>
      </c>
      <c r="G94" t="s">
        <v>415</v>
      </c>
      <c r="I94" t="s">
        <v>416</v>
      </c>
      <c r="O94">
        <v>39354</v>
      </c>
      <c r="P94">
        <v>537.34303620000003</v>
      </c>
      <c r="R94" s="56">
        <f t="shared" si="8"/>
        <v>560.33225660000005</v>
      </c>
      <c r="S94" s="90">
        <v>560.32799999999997</v>
      </c>
      <c r="T94" s="90">
        <v>560.32979999999998</v>
      </c>
      <c r="U94" s="90">
        <v>560.33299999999997</v>
      </c>
      <c r="V94" s="8">
        <v>241.1</v>
      </c>
      <c r="W94" s="55">
        <f t="shared" si="9"/>
        <v>538.35031266999999</v>
      </c>
      <c r="X94" s="86">
        <v>538.34659999999997</v>
      </c>
      <c r="Y94" s="86">
        <v>538.34860000000003</v>
      </c>
      <c r="Z94" s="86">
        <v>538.34849999999994</v>
      </c>
      <c r="AA94" s="8">
        <v>249.26666666666665</v>
      </c>
      <c r="AB94" s="56">
        <f t="shared" si="10"/>
        <v>555.37686000000008</v>
      </c>
      <c r="AF94" s="64"/>
      <c r="AG94" s="55">
        <f t="shared" si="11"/>
        <v>520.339742</v>
      </c>
      <c r="AH94" s="86"/>
      <c r="AI94" s="86"/>
      <c r="AJ94" s="86"/>
      <c r="AK94" s="64"/>
      <c r="AL94" s="55">
        <f t="shared" si="12"/>
        <v>536.33576019999998</v>
      </c>
      <c r="AP94" s="64"/>
      <c r="AQ94" s="65">
        <f t="shared" si="13"/>
        <v>572.3124378</v>
      </c>
      <c r="AR94" s="83"/>
      <c r="AS94" s="83"/>
      <c r="AT94" s="83"/>
      <c r="AU94" s="64"/>
      <c r="AV94" s="55">
        <f t="shared" si="14"/>
        <v>582.34123939999995</v>
      </c>
      <c r="AW94" s="86"/>
      <c r="AX94" s="86"/>
      <c r="AY94" s="86"/>
      <c r="AZ94" s="8">
        <v>247.43333333333331</v>
      </c>
      <c r="BA94" s="5">
        <f t="shared" si="15"/>
        <v>100</v>
      </c>
      <c r="BB94" s="5"/>
      <c r="BC94" t="s">
        <v>14</v>
      </c>
      <c r="BD94" s="9" t="s">
        <v>15</v>
      </c>
    </row>
    <row r="95" spans="1:56" x14ac:dyDescent="0.3">
      <c r="A95" t="s">
        <v>417</v>
      </c>
      <c r="B95" t="s">
        <v>418</v>
      </c>
      <c r="D95" s="7">
        <v>14.5</v>
      </c>
      <c r="E95" t="s">
        <v>10</v>
      </c>
      <c r="F95" t="s">
        <v>11</v>
      </c>
      <c r="G95" t="s">
        <v>419</v>
      </c>
      <c r="I95" t="s">
        <v>420</v>
      </c>
      <c r="O95">
        <v>1968593</v>
      </c>
      <c r="P95">
        <v>689.57229500000005</v>
      </c>
      <c r="R95" s="56">
        <f t="shared" si="8"/>
        <v>712.56151540000008</v>
      </c>
      <c r="S95" s="90">
        <v>712.55610000000001</v>
      </c>
      <c r="T95" s="90">
        <v>712.55889999999999</v>
      </c>
      <c r="U95" s="90">
        <v>712.55740000000003</v>
      </c>
      <c r="V95" s="8">
        <v>280.56666666666666</v>
      </c>
      <c r="W95" s="55">
        <f t="shared" si="9"/>
        <v>690.57957147000002</v>
      </c>
      <c r="X95" s="86">
        <v>690.5761</v>
      </c>
      <c r="Y95" s="86">
        <v>690.57629999999995</v>
      </c>
      <c r="Z95" s="86">
        <v>690.57669999999996</v>
      </c>
      <c r="AA95" s="8">
        <v>276.59999999999997</v>
      </c>
      <c r="AB95" s="56">
        <f t="shared" si="10"/>
        <v>707.6061188000001</v>
      </c>
      <c r="AF95" s="64"/>
      <c r="AG95" s="55">
        <f t="shared" si="11"/>
        <v>672.56900080000003</v>
      </c>
      <c r="AH95" s="86"/>
      <c r="AI95" s="86"/>
      <c r="AJ95" s="86"/>
      <c r="AK95" s="64"/>
      <c r="AL95" s="55">
        <f t="shared" si="12"/>
        <v>688.56501900000001</v>
      </c>
      <c r="AP95" s="64">
        <v>267.83333333333331</v>
      </c>
      <c r="AQ95" s="65">
        <f t="shared" si="13"/>
        <v>724.54169660000002</v>
      </c>
      <c r="AR95" s="83"/>
      <c r="AS95" s="83"/>
      <c r="AT95" s="83"/>
      <c r="AU95" s="64"/>
      <c r="AV95" s="55">
        <f t="shared" si="14"/>
        <v>734.57049819999997</v>
      </c>
      <c r="AW95" s="86"/>
      <c r="AX95" s="86"/>
      <c r="AY95" s="86"/>
      <c r="AZ95" s="8"/>
      <c r="BA95" s="5">
        <f t="shared" si="15"/>
        <v>3.1694384188961147</v>
      </c>
      <c r="BB95" s="5"/>
      <c r="BC95" t="s">
        <v>14</v>
      </c>
      <c r="BD95" s="9" t="s">
        <v>15</v>
      </c>
    </row>
    <row r="96" spans="1:56" x14ac:dyDescent="0.3">
      <c r="A96" t="s">
        <v>421</v>
      </c>
      <c r="B96" t="s">
        <v>422</v>
      </c>
      <c r="D96" s="7">
        <v>16.899999999999999</v>
      </c>
      <c r="E96" t="s">
        <v>10</v>
      </c>
      <c r="F96" t="s">
        <v>11</v>
      </c>
      <c r="G96" t="s">
        <v>423</v>
      </c>
      <c r="I96" t="s">
        <v>424</v>
      </c>
      <c r="O96">
        <v>36783</v>
      </c>
      <c r="P96">
        <v>624.56924460000005</v>
      </c>
      <c r="R96" s="56">
        <f t="shared" si="8"/>
        <v>647.55846500000007</v>
      </c>
      <c r="S96" s="90">
        <v>647.55330000000004</v>
      </c>
      <c r="T96" s="90">
        <v>647.55370000000005</v>
      </c>
      <c r="U96" s="90">
        <v>647.55309999999997</v>
      </c>
      <c r="V96" s="8">
        <v>267.3</v>
      </c>
      <c r="W96" s="55">
        <f t="shared" si="9"/>
        <v>625.57652107000001</v>
      </c>
      <c r="X96" s="86">
        <v>625.57270000000005</v>
      </c>
      <c r="Y96" s="86">
        <v>625.57429999999999</v>
      </c>
      <c r="Z96" s="86">
        <v>625.57320000000004</v>
      </c>
      <c r="AA96" s="8">
        <v>275.96666666666664</v>
      </c>
      <c r="AB96" s="56">
        <f t="shared" si="10"/>
        <v>642.6030684000001</v>
      </c>
      <c r="AF96" s="64">
        <v>272.46666666666664</v>
      </c>
      <c r="AG96" s="55">
        <f t="shared" si="11"/>
        <v>607.56595040000002</v>
      </c>
      <c r="AH96" s="86"/>
      <c r="AI96" s="86"/>
      <c r="AJ96" s="86"/>
      <c r="AK96" s="64"/>
      <c r="AL96" s="55">
        <f t="shared" si="12"/>
        <v>623.5619686</v>
      </c>
      <c r="AP96" s="64"/>
      <c r="AQ96" s="65">
        <f t="shared" si="13"/>
        <v>659.53864620000002</v>
      </c>
      <c r="AR96" s="83"/>
      <c r="AS96" s="83"/>
      <c r="AT96" s="83"/>
      <c r="AU96" s="64"/>
      <c r="AV96" s="55">
        <f t="shared" si="14"/>
        <v>669.56744779999997</v>
      </c>
      <c r="AW96" s="86"/>
      <c r="AX96" s="86"/>
      <c r="AY96" s="86"/>
      <c r="AZ96" s="8">
        <v>272.96666666666664</v>
      </c>
      <c r="BA96" s="5">
        <f t="shared" si="15"/>
        <v>100</v>
      </c>
      <c r="BB96" s="5"/>
      <c r="BC96" t="s">
        <v>14</v>
      </c>
      <c r="BD96" s="9" t="s">
        <v>15</v>
      </c>
    </row>
    <row r="97" spans="1:56" x14ac:dyDescent="0.3">
      <c r="A97" t="s">
        <v>425</v>
      </c>
      <c r="B97" t="s">
        <v>426</v>
      </c>
      <c r="D97" s="7">
        <v>6.8</v>
      </c>
      <c r="E97" t="s">
        <v>10</v>
      </c>
      <c r="F97" t="s">
        <v>11</v>
      </c>
      <c r="G97" t="s">
        <v>427</v>
      </c>
      <c r="I97" t="s">
        <v>428</v>
      </c>
      <c r="O97">
        <v>1968990</v>
      </c>
      <c r="P97">
        <v>514.12931600000002</v>
      </c>
      <c r="R97" s="56">
        <f t="shared" si="8"/>
        <v>537.11853640000004</v>
      </c>
      <c r="S97" s="90">
        <v>537.11329999999998</v>
      </c>
      <c r="T97" s="90">
        <v>537.11500000000001</v>
      </c>
      <c r="U97" s="90">
        <v>537.11270000000002</v>
      </c>
      <c r="V97" s="8">
        <v>217.63333333333333</v>
      </c>
      <c r="W97" s="55">
        <f t="shared" si="9"/>
        <v>515.13659246999998</v>
      </c>
      <c r="X97" s="86">
        <v>515.13019999999995</v>
      </c>
      <c r="Y97" s="86">
        <v>515.13210000000004</v>
      </c>
      <c r="Z97" s="86">
        <v>515.1327</v>
      </c>
      <c r="AA97" s="8">
        <v>222.13333333333333</v>
      </c>
      <c r="AB97" s="56">
        <f t="shared" si="10"/>
        <v>532.16313980000007</v>
      </c>
      <c r="AF97" s="64">
        <v>221.80000000000004</v>
      </c>
      <c r="AG97" s="55">
        <f t="shared" si="11"/>
        <v>497.12602180000005</v>
      </c>
      <c r="AH97" s="86"/>
      <c r="AI97" s="86"/>
      <c r="AJ97" s="86"/>
      <c r="AK97" s="64"/>
      <c r="AL97" s="55">
        <f t="shared" si="12"/>
        <v>513.12203999999997</v>
      </c>
      <c r="AP97" s="64">
        <v>217.43333333333337</v>
      </c>
      <c r="AQ97" s="65">
        <f t="shared" si="13"/>
        <v>549.09871759999999</v>
      </c>
      <c r="AR97" s="83"/>
      <c r="AS97" s="83"/>
      <c r="AT97" s="83"/>
      <c r="AU97" s="64">
        <v>214.30000000000004</v>
      </c>
      <c r="AV97" s="55">
        <f t="shared" si="14"/>
        <v>559.12751919999994</v>
      </c>
      <c r="AW97" s="86"/>
      <c r="AX97" s="86"/>
      <c r="AY97" s="86"/>
      <c r="AZ97" s="8">
        <v>216.86666666666667</v>
      </c>
      <c r="BA97" s="5">
        <f t="shared" si="15"/>
        <v>2.1158463385353965</v>
      </c>
      <c r="BB97" s="5"/>
      <c r="BC97" t="s">
        <v>14</v>
      </c>
      <c r="BD97" s="9" t="s">
        <v>15</v>
      </c>
    </row>
    <row r="98" spans="1:56" x14ac:dyDescent="0.3">
      <c r="A98" t="s">
        <v>429</v>
      </c>
      <c r="B98" t="s">
        <v>430</v>
      </c>
      <c r="D98" s="7">
        <v>12.8</v>
      </c>
      <c r="E98" t="s">
        <v>10</v>
      </c>
      <c r="F98" t="s">
        <v>11</v>
      </c>
      <c r="G98" t="s">
        <v>431</v>
      </c>
      <c r="I98" t="s">
        <v>432</v>
      </c>
      <c r="O98">
        <v>1968992</v>
      </c>
      <c r="P98">
        <v>664.48149739999997</v>
      </c>
      <c r="R98" s="56">
        <f t="shared" si="8"/>
        <v>687.47071779999999</v>
      </c>
      <c r="S98" s="90">
        <v>687.46420000000001</v>
      </c>
      <c r="T98" s="90">
        <v>687.46820000000002</v>
      </c>
      <c r="U98" s="90">
        <v>687.46870000000001</v>
      </c>
      <c r="V98" s="8">
        <v>269.93333333333334</v>
      </c>
      <c r="W98" s="55">
        <f t="shared" si="9"/>
        <v>665.48877386999993</v>
      </c>
      <c r="X98" s="86">
        <v>665.48559999999998</v>
      </c>
      <c r="Y98" s="86">
        <v>665.48680000000002</v>
      </c>
      <c r="Z98" s="86">
        <v>665.48670000000004</v>
      </c>
      <c r="AA98" s="8">
        <v>270.96666666666664</v>
      </c>
      <c r="AB98" s="56">
        <f t="shared" si="10"/>
        <v>682.51532120000002</v>
      </c>
      <c r="AF98" s="64"/>
      <c r="AG98" s="55">
        <f t="shared" si="11"/>
        <v>647.47820319999994</v>
      </c>
      <c r="AH98" s="86"/>
      <c r="AI98" s="86"/>
      <c r="AJ98" s="86"/>
      <c r="AK98" s="64"/>
      <c r="AL98" s="55">
        <f t="shared" si="12"/>
        <v>663.47422139999992</v>
      </c>
      <c r="AP98" s="64"/>
      <c r="AQ98" s="65">
        <f t="shared" si="13"/>
        <v>699.45089899999994</v>
      </c>
      <c r="AR98" s="83"/>
      <c r="AS98" s="83"/>
      <c r="AT98" s="83"/>
      <c r="AU98" s="64"/>
      <c r="AV98" s="55">
        <f t="shared" si="14"/>
        <v>709.47970059999989</v>
      </c>
      <c r="AW98" s="86"/>
      <c r="AX98" s="86"/>
      <c r="AY98" s="86"/>
      <c r="AZ98" s="8">
        <v>290.7</v>
      </c>
      <c r="BA98" s="5">
        <f t="shared" si="15"/>
        <v>100</v>
      </c>
      <c r="BB98" s="5"/>
      <c r="BC98" t="s">
        <v>14</v>
      </c>
      <c r="BD98" s="9" t="s">
        <v>15</v>
      </c>
    </row>
    <row r="99" spans="1:56" x14ac:dyDescent="0.3">
      <c r="A99" t="s">
        <v>433</v>
      </c>
      <c r="B99" t="s">
        <v>434</v>
      </c>
      <c r="D99" s="7">
        <v>10.9</v>
      </c>
      <c r="E99" t="s">
        <v>10</v>
      </c>
      <c r="F99" t="s">
        <v>11</v>
      </c>
      <c r="G99" t="s">
        <v>435</v>
      </c>
      <c r="I99" t="s">
        <v>436</v>
      </c>
      <c r="O99">
        <v>1968991</v>
      </c>
      <c r="P99">
        <v>1039.648645</v>
      </c>
      <c r="R99" s="56">
        <f t="shared" si="8"/>
        <v>1062.6378654</v>
      </c>
      <c r="V99" s="8"/>
      <c r="W99" s="55">
        <f t="shared" si="9"/>
        <v>1040.6559214700001</v>
      </c>
      <c r="X99" s="86">
        <v>1040.6469999999999</v>
      </c>
      <c r="Y99" s="86">
        <v>1040.6460999999999</v>
      </c>
      <c r="Z99" s="86">
        <v>1040.6505</v>
      </c>
      <c r="AA99" s="8">
        <v>324.26666666666665</v>
      </c>
      <c r="AB99" s="56">
        <f t="shared" si="10"/>
        <v>1057.6824687999999</v>
      </c>
      <c r="AF99" s="64"/>
      <c r="AG99" s="55">
        <f t="shared" si="11"/>
        <v>1022.6453508</v>
      </c>
      <c r="AH99" s="86"/>
      <c r="AI99" s="86"/>
      <c r="AJ99" s="86"/>
      <c r="AK99" s="64"/>
      <c r="AL99" s="55">
        <f t="shared" si="12"/>
        <v>1038.6413689999999</v>
      </c>
      <c r="AP99" s="64">
        <v>323.43333333333334</v>
      </c>
      <c r="AQ99" s="65">
        <f t="shared" si="13"/>
        <v>1074.6180466000001</v>
      </c>
      <c r="AR99" s="83"/>
      <c r="AS99" s="83"/>
      <c r="AT99" s="83"/>
      <c r="AU99" s="64"/>
      <c r="AV99" s="55">
        <f t="shared" si="14"/>
        <v>1084.6468482</v>
      </c>
      <c r="AW99" s="86"/>
      <c r="AX99" s="86"/>
      <c r="AY99" s="86"/>
      <c r="AZ99" s="8"/>
      <c r="BA99" s="5">
        <f t="shared" si="15"/>
        <v>0.25699013157894152</v>
      </c>
      <c r="BB99" s="5"/>
      <c r="BC99" t="s">
        <v>14</v>
      </c>
      <c r="BD99" s="9" t="s">
        <v>15</v>
      </c>
    </row>
    <row r="100" spans="1:56" x14ac:dyDescent="0.3">
      <c r="A100" t="s">
        <v>437</v>
      </c>
      <c r="B100" t="s">
        <v>438</v>
      </c>
      <c r="D100" s="7">
        <v>14.8</v>
      </c>
      <c r="E100" t="s">
        <v>10</v>
      </c>
      <c r="F100" t="s">
        <v>11</v>
      </c>
      <c r="G100" t="s">
        <v>439</v>
      </c>
      <c r="I100" t="s">
        <v>440</v>
      </c>
      <c r="O100">
        <v>59754</v>
      </c>
      <c r="P100">
        <v>841.65602019999994</v>
      </c>
      <c r="R100" s="56">
        <f t="shared" si="8"/>
        <v>864.64524059999997</v>
      </c>
      <c r="V100" s="8"/>
      <c r="W100" s="55">
        <f t="shared" si="9"/>
        <v>842.66329666999991</v>
      </c>
      <c r="X100" s="86">
        <v>842.65650000000005</v>
      </c>
      <c r="Y100" s="86">
        <v>842.65980000000002</v>
      </c>
      <c r="Z100" s="86">
        <v>842.68970000000002</v>
      </c>
      <c r="AA100" s="8">
        <v>303.5</v>
      </c>
      <c r="AB100" s="56">
        <f t="shared" si="10"/>
        <v>859.68984399999999</v>
      </c>
      <c r="AF100" s="64"/>
      <c r="AG100" s="55">
        <f t="shared" si="11"/>
        <v>824.65272599999992</v>
      </c>
      <c r="AH100" s="86"/>
      <c r="AI100" s="86"/>
      <c r="AJ100" s="86"/>
      <c r="AK100" s="64"/>
      <c r="AL100" s="55">
        <f t="shared" si="12"/>
        <v>840.6487441999999</v>
      </c>
      <c r="AP100" s="64"/>
      <c r="AQ100" s="65">
        <f t="shared" si="13"/>
        <v>876.62542179999991</v>
      </c>
      <c r="AR100" s="83"/>
      <c r="AS100" s="83"/>
      <c r="AT100" s="83"/>
      <c r="AU100" s="64"/>
      <c r="AV100" s="55">
        <f t="shared" si="14"/>
        <v>886.65422339999986</v>
      </c>
      <c r="AW100" s="86"/>
      <c r="AX100" s="86"/>
      <c r="AY100" s="86"/>
      <c r="AZ100" s="8">
        <v>309.4666666666667</v>
      </c>
      <c r="BA100" s="5">
        <f t="shared" si="15"/>
        <v>100</v>
      </c>
      <c r="BB100" s="5"/>
      <c r="BC100" t="s">
        <v>14</v>
      </c>
      <c r="BD100" s="9" t="s">
        <v>15</v>
      </c>
    </row>
    <row r="101" spans="1:56" x14ac:dyDescent="0.3">
      <c r="A101" t="s">
        <v>441</v>
      </c>
      <c r="B101" t="s">
        <v>442</v>
      </c>
      <c r="D101" s="7">
        <v>16.899999999999999</v>
      </c>
      <c r="E101" t="s">
        <v>10</v>
      </c>
      <c r="F101" t="s">
        <v>11</v>
      </c>
      <c r="G101" t="s">
        <v>443</v>
      </c>
      <c r="I101" t="s">
        <v>444</v>
      </c>
      <c r="O101">
        <v>1968981</v>
      </c>
      <c r="P101">
        <v>775.68183939999994</v>
      </c>
      <c r="R101" s="56">
        <f t="shared" si="8"/>
        <v>798.67105979999997</v>
      </c>
      <c r="S101" s="90">
        <v>798.66229999999996</v>
      </c>
      <c r="T101" s="90">
        <v>798.66430000000003</v>
      </c>
      <c r="U101" s="90">
        <v>798.66390000000001</v>
      </c>
      <c r="V101" s="8">
        <v>298.10000000000002</v>
      </c>
      <c r="W101" s="55">
        <f t="shared" si="9"/>
        <v>776.68911586999991</v>
      </c>
      <c r="X101" s="86">
        <v>776.68340000000001</v>
      </c>
      <c r="Y101" s="86">
        <v>776.68420000000003</v>
      </c>
      <c r="Z101" s="86">
        <v>776.68589999999995</v>
      </c>
      <c r="AA101" s="8">
        <v>295</v>
      </c>
      <c r="AB101" s="56">
        <f t="shared" si="10"/>
        <v>793.71566319999999</v>
      </c>
      <c r="AF101" s="64"/>
      <c r="AG101" s="55">
        <f t="shared" si="11"/>
        <v>758.67854519999992</v>
      </c>
      <c r="AH101" s="86"/>
      <c r="AI101" s="86"/>
      <c r="AJ101" s="86"/>
      <c r="AK101" s="64"/>
      <c r="AL101" s="55">
        <f t="shared" si="12"/>
        <v>774.6745633999999</v>
      </c>
      <c r="AP101" s="64">
        <v>287.06666666666666</v>
      </c>
      <c r="AQ101" s="65">
        <f t="shared" si="13"/>
        <v>810.65124099999991</v>
      </c>
      <c r="AR101" s="83"/>
      <c r="AS101" s="83"/>
      <c r="AT101" s="83"/>
      <c r="AU101" s="64"/>
      <c r="AV101" s="55">
        <f t="shared" si="14"/>
        <v>820.68004259999987</v>
      </c>
      <c r="AW101" s="86"/>
      <c r="AX101" s="86"/>
      <c r="AY101" s="86"/>
      <c r="AZ101" s="8"/>
      <c r="BA101" s="5">
        <f t="shared" si="15"/>
        <v>2.6892655367231653</v>
      </c>
      <c r="BB101" s="5"/>
      <c r="BC101" t="s">
        <v>14</v>
      </c>
      <c r="BD101" s="9" t="s">
        <v>15</v>
      </c>
    </row>
    <row r="102" spans="1:56" x14ac:dyDescent="0.3">
      <c r="A102" t="s">
        <v>445</v>
      </c>
      <c r="B102" t="s">
        <v>446</v>
      </c>
      <c r="D102" s="7">
        <v>6.5</v>
      </c>
      <c r="E102" t="s">
        <v>10</v>
      </c>
      <c r="F102" t="s">
        <v>11</v>
      </c>
      <c r="G102" t="s">
        <v>447</v>
      </c>
      <c r="I102" t="s">
        <v>448</v>
      </c>
      <c r="O102">
        <v>1968983</v>
      </c>
      <c r="P102">
        <v>242.224568</v>
      </c>
      <c r="R102" s="56">
        <f t="shared" si="8"/>
        <v>265.2137884</v>
      </c>
      <c r="V102" s="8"/>
      <c r="W102" s="55">
        <f t="shared" si="9"/>
        <v>243.23184447</v>
      </c>
      <c r="AA102" s="8"/>
      <c r="AB102" s="56">
        <f t="shared" si="10"/>
        <v>260.25839180000003</v>
      </c>
      <c r="AF102" s="64"/>
      <c r="AG102" s="55">
        <f t="shared" si="11"/>
        <v>225.22127380000001</v>
      </c>
      <c r="AH102" s="86"/>
      <c r="AI102" s="86"/>
      <c r="AJ102" s="86"/>
      <c r="AK102" s="64"/>
      <c r="AL102" s="55">
        <f t="shared" si="12"/>
        <v>241.21729200000001</v>
      </c>
      <c r="AP102" s="64">
        <v>166.83333333333334</v>
      </c>
      <c r="AQ102" s="65">
        <f t="shared" si="13"/>
        <v>277.1939696</v>
      </c>
      <c r="AR102" s="83"/>
      <c r="AS102" s="83"/>
      <c r="AT102" s="83"/>
      <c r="AU102" s="64"/>
      <c r="AV102" s="55">
        <f t="shared" si="14"/>
        <v>287.22277120000001</v>
      </c>
      <c r="AW102" s="86"/>
      <c r="AX102" s="86"/>
      <c r="AY102" s="86"/>
      <c r="AZ102" s="8"/>
      <c r="BA102" s="5" t="e">
        <f t="shared" si="15"/>
        <v>#DIV/0!</v>
      </c>
      <c r="BB102" s="5"/>
      <c r="BC102" t="s">
        <v>14</v>
      </c>
      <c r="BD102" s="9" t="s">
        <v>15</v>
      </c>
    </row>
    <row r="103" spans="1:56" x14ac:dyDescent="0.3">
      <c r="A103" t="s">
        <v>449</v>
      </c>
      <c r="B103" t="s">
        <v>450</v>
      </c>
      <c r="D103" s="7">
        <v>12.1</v>
      </c>
      <c r="E103" t="s">
        <v>10</v>
      </c>
      <c r="F103" t="s">
        <v>11</v>
      </c>
      <c r="G103" t="s">
        <v>451</v>
      </c>
      <c r="I103" t="s">
        <v>452</v>
      </c>
      <c r="O103">
        <v>1968989</v>
      </c>
      <c r="P103">
        <v>701.58053740000003</v>
      </c>
      <c r="R103" s="56">
        <f t="shared" si="8"/>
        <v>724.56975780000005</v>
      </c>
      <c r="S103" s="90">
        <v>724.5652</v>
      </c>
      <c r="T103" s="90">
        <v>724.56550000000004</v>
      </c>
      <c r="U103" s="90">
        <v>724.56129999999996</v>
      </c>
      <c r="V103" s="8">
        <v>281.63333333333338</v>
      </c>
      <c r="W103" s="55">
        <f t="shared" si="9"/>
        <v>702.58781386999999</v>
      </c>
      <c r="X103" s="86">
        <v>702.58339999999998</v>
      </c>
      <c r="Y103" s="86">
        <v>702.58399999999995</v>
      </c>
      <c r="Z103" s="86">
        <v>702.58450000000005</v>
      </c>
      <c r="AA103" s="8">
        <v>284.43333333333334</v>
      </c>
      <c r="AB103" s="56">
        <f t="shared" si="10"/>
        <v>719.61436120000008</v>
      </c>
      <c r="AF103" s="64"/>
      <c r="AG103" s="55">
        <f t="shared" si="11"/>
        <v>684.5772432</v>
      </c>
      <c r="AH103" s="86"/>
      <c r="AI103" s="86"/>
      <c r="AJ103" s="86"/>
      <c r="AK103" s="64"/>
      <c r="AL103" s="55">
        <f t="shared" si="12"/>
        <v>700.57326139999998</v>
      </c>
      <c r="AP103" s="64"/>
      <c r="AQ103" s="65">
        <f t="shared" si="13"/>
        <v>736.54993899999999</v>
      </c>
      <c r="AR103" s="83"/>
      <c r="AS103" s="83"/>
      <c r="AT103" s="83"/>
      <c r="AU103" s="64"/>
      <c r="AV103" s="55">
        <f t="shared" si="14"/>
        <v>746.57874059999995</v>
      </c>
      <c r="AW103" s="86"/>
      <c r="AX103" s="86"/>
      <c r="AY103" s="86"/>
      <c r="AZ103" s="8">
        <v>286.00000000000006</v>
      </c>
      <c r="BA103" s="5">
        <f t="shared" si="15"/>
        <v>100</v>
      </c>
      <c r="BB103" s="5"/>
      <c r="BC103" t="s">
        <v>14</v>
      </c>
      <c r="BD103" s="9" t="s">
        <v>15</v>
      </c>
    </row>
    <row r="104" spans="1:56" x14ac:dyDescent="0.3">
      <c r="A104" t="s">
        <v>453</v>
      </c>
      <c r="B104" t="s">
        <v>454</v>
      </c>
      <c r="D104" s="7">
        <v>8.1</v>
      </c>
      <c r="E104" t="s">
        <v>10</v>
      </c>
      <c r="F104" t="s">
        <v>11</v>
      </c>
      <c r="G104" t="s">
        <v>455</v>
      </c>
      <c r="I104" t="s">
        <v>456</v>
      </c>
      <c r="O104">
        <v>62004</v>
      </c>
      <c r="P104">
        <v>342.31337819999999</v>
      </c>
      <c r="R104" s="56">
        <f t="shared" si="8"/>
        <v>365.30259860000001</v>
      </c>
      <c r="S104" s="90">
        <v>365.30070000000001</v>
      </c>
      <c r="T104" s="90">
        <v>365.30090000000001</v>
      </c>
      <c r="U104" s="90">
        <v>365.29919999999998</v>
      </c>
      <c r="V104" s="8">
        <v>199.5</v>
      </c>
      <c r="W104" s="55">
        <f>P104+1.00727647</f>
        <v>343.32065467000001</v>
      </c>
      <c r="X104" s="86">
        <v>343.3177</v>
      </c>
      <c r="Y104" s="86">
        <v>343.31689999999998</v>
      </c>
      <c r="Z104" s="86">
        <v>343.31900000000002</v>
      </c>
      <c r="AA104" s="8">
        <v>204.76666666666665</v>
      </c>
      <c r="AB104" s="56">
        <f t="shared" si="10"/>
        <v>360.34720199999998</v>
      </c>
      <c r="AF104" s="64">
        <v>198.83333333333334</v>
      </c>
      <c r="AG104" s="55">
        <f t="shared" si="11"/>
        <v>325.31008400000002</v>
      </c>
      <c r="AH104" s="86"/>
      <c r="AI104" s="86"/>
      <c r="AJ104" s="86"/>
      <c r="AK104" s="64"/>
      <c r="AL104" s="55">
        <f t="shared" si="12"/>
        <v>341.3061022</v>
      </c>
      <c r="AP104" s="64"/>
      <c r="AQ104" s="65">
        <f t="shared" si="13"/>
        <v>377.28277980000001</v>
      </c>
      <c r="AR104" s="83"/>
      <c r="AS104" s="83"/>
      <c r="AT104" s="83"/>
      <c r="AU104" s="64"/>
      <c r="AV104" s="55">
        <f t="shared" si="14"/>
        <v>387.31158140000002</v>
      </c>
      <c r="AW104" s="86"/>
      <c r="AX104" s="86"/>
      <c r="AY104" s="86"/>
      <c r="AZ104" s="8"/>
      <c r="BA104" s="5">
        <f t="shared" si="15"/>
        <v>100</v>
      </c>
      <c r="BB104" s="5"/>
      <c r="BC104" t="s">
        <v>14</v>
      </c>
      <c r="BD104" s="9" t="s">
        <v>15</v>
      </c>
    </row>
    <row r="105" spans="1:56" x14ac:dyDescent="0.3">
      <c r="A105" t="s">
        <v>457</v>
      </c>
      <c r="B105" t="s">
        <v>458</v>
      </c>
      <c r="D105" s="7">
        <v>13.7</v>
      </c>
      <c r="E105" t="s">
        <v>10</v>
      </c>
      <c r="F105" t="s">
        <v>11</v>
      </c>
      <c r="G105" t="s">
        <v>459</v>
      </c>
      <c r="I105" t="s">
        <v>460</v>
      </c>
      <c r="O105">
        <v>102941</v>
      </c>
      <c r="P105">
        <v>565.54336560000002</v>
      </c>
      <c r="R105" s="56">
        <f t="shared" si="8"/>
        <v>588.53258600000004</v>
      </c>
      <c r="S105" s="90">
        <v>588.52970000000005</v>
      </c>
      <c r="T105" s="90">
        <v>588.52859999999998</v>
      </c>
      <c r="U105" s="90">
        <v>588.53499999999997</v>
      </c>
      <c r="V105" s="8">
        <v>262.70000000000005</v>
      </c>
      <c r="W105" s="55">
        <f t="shared" si="9"/>
        <v>566.55064206999998</v>
      </c>
      <c r="X105" s="86">
        <v>566.54740000000004</v>
      </c>
      <c r="Y105" s="86">
        <v>566.54719999999998</v>
      </c>
      <c r="Z105" s="86">
        <v>566.54700000000003</v>
      </c>
      <c r="AA105" s="8">
        <v>261.16666666666669</v>
      </c>
      <c r="AB105" s="56">
        <f t="shared" si="10"/>
        <v>583.57718940000007</v>
      </c>
      <c r="AF105" s="64"/>
      <c r="AG105" s="55">
        <f t="shared" si="11"/>
        <v>548.54007139999999</v>
      </c>
      <c r="AH105" s="86"/>
      <c r="AI105" s="86"/>
      <c r="AJ105" s="86"/>
      <c r="AK105" s="64"/>
      <c r="AL105" s="55">
        <f t="shared" si="12"/>
        <v>564.53608959999997</v>
      </c>
      <c r="AP105" s="64"/>
      <c r="AQ105" s="65">
        <f t="shared" si="13"/>
        <v>600.51276719999998</v>
      </c>
      <c r="AR105" s="83"/>
      <c r="AS105" s="83"/>
      <c r="AT105" s="83"/>
      <c r="AU105" s="64">
        <v>256.76666666666665</v>
      </c>
      <c r="AV105" s="55">
        <f t="shared" si="14"/>
        <v>610.54156879999994</v>
      </c>
      <c r="AW105" s="86"/>
      <c r="AX105" s="86"/>
      <c r="AY105" s="86"/>
      <c r="AZ105" s="8">
        <v>263.3</v>
      </c>
      <c r="BA105" s="5">
        <f t="shared" si="15"/>
        <v>100</v>
      </c>
      <c r="BB105" s="5"/>
      <c r="BC105" t="s">
        <v>14</v>
      </c>
      <c r="BD105" s="9" t="s">
        <v>15</v>
      </c>
    </row>
    <row r="106" spans="1:56" x14ac:dyDescent="0.3">
      <c r="A106" t="s">
        <v>461</v>
      </c>
      <c r="B106" t="s">
        <v>462</v>
      </c>
      <c r="D106" s="7">
        <v>4.3</v>
      </c>
      <c r="E106" t="s">
        <v>10</v>
      </c>
      <c r="F106" t="s">
        <v>11</v>
      </c>
      <c r="G106" t="s">
        <v>463</v>
      </c>
      <c r="I106" t="s">
        <v>464</v>
      </c>
      <c r="O106">
        <v>1968986</v>
      </c>
      <c r="P106">
        <v>329.32936180000002</v>
      </c>
      <c r="R106" s="56">
        <f t="shared" si="8"/>
        <v>352.31858220000004</v>
      </c>
      <c r="S106" s="90">
        <v>352.31180000000001</v>
      </c>
      <c r="T106" s="90">
        <v>352.3175</v>
      </c>
      <c r="U106" s="90">
        <v>352.31849999999997</v>
      </c>
      <c r="V106" s="8">
        <v>198.6</v>
      </c>
      <c r="W106" s="55">
        <f t="shared" si="9"/>
        <v>330.33663827000004</v>
      </c>
      <c r="X106" s="86">
        <v>330.33530000000002</v>
      </c>
      <c r="Y106" s="86">
        <v>330.33580000000001</v>
      </c>
      <c r="Z106" s="86">
        <v>330.33569999999997</v>
      </c>
      <c r="AA106" s="8">
        <v>202.83333333333334</v>
      </c>
      <c r="AB106" s="56">
        <f t="shared" si="10"/>
        <v>347.36318560000001</v>
      </c>
      <c r="AF106" s="64"/>
      <c r="AG106" s="55">
        <f t="shared" si="11"/>
        <v>312.32606760000004</v>
      </c>
      <c r="AH106" s="86"/>
      <c r="AI106" s="86"/>
      <c r="AJ106" s="86"/>
      <c r="AK106" s="64"/>
      <c r="AL106" s="55">
        <f t="shared" si="12"/>
        <v>328.32208580000002</v>
      </c>
      <c r="AP106" s="64"/>
      <c r="AQ106" s="65">
        <f t="shared" si="13"/>
        <v>364.29876340000004</v>
      </c>
      <c r="AR106" s="83"/>
      <c r="AS106" s="83"/>
      <c r="AT106" s="83"/>
      <c r="AU106" s="64"/>
      <c r="AV106" s="55">
        <f t="shared" si="14"/>
        <v>374.32756500000005</v>
      </c>
      <c r="AW106" s="86"/>
      <c r="AX106" s="86"/>
      <c r="AY106" s="86"/>
      <c r="AZ106" s="8"/>
      <c r="BA106" s="5">
        <f t="shared" si="15"/>
        <v>100</v>
      </c>
      <c r="BB106" s="5"/>
      <c r="BC106" t="s">
        <v>14</v>
      </c>
      <c r="BD106" s="9" t="s">
        <v>15</v>
      </c>
    </row>
    <row r="107" spans="1:56" x14ac:dyDescent="0.3">
      <c r="A107" s="48" t="s">
        <v>465</v>
      </c>
      <c r="B107" t="s">
        <v>466</v>
      </c>
      <c r="D107" s="7">
        <v>3.2</v>
      </c>
      <c r="E107" t="s">
        <v>10</v>
      </c>
      <c r="F107" t="s">
        <v>11</v>
      </c>
      <c r="G107" t="s">
        <v>467</v>
      </c>
      <c r="I107" t="s">
        <v>468</v>
      </c>
      <c r="O107">
        <v>1968987</v>
      </c>
      <c r="P107">
        <v>409.2956944</v>
      </c>
      <c r="R107" s="56">
        <f t="shared" si="8"/>
        <v>432.28491480000002</v>
      </c>
      <c r="V107" s="8"/>
      <c r="W107" s="55">
        <f t="shared" si="9"/>
        <v>410.30297087000002</v>
      </c>
      <c r="AA107" s="47"/>
      <c r="AB107" s="56">
        <f t="shared" si="10"/>
        <v>427.3295182</v>
      </c>
      <c r="AF107" s="64"/>
      <c r="AG107" s="55">
        <f t="shared" si="11"/>
        <v>392.29240020000003</v>
      </c>
      <c r="AH107" s="86"/>
      <c r="AI107" s="86"/>
      <c r="AJ107" s="86"/>
      <c r="AK107" s="64"/>
      <c r="AL107" s="55">
        <f t="shared" si="12"/>
        <v>408.28841840000001</v>
      </c>
      <c r="AP107" s="64">
        <v>203.5</v>
      </c>
      <c r="AQ107" s="65">
        <f t="shared" si="13"/>
        <v>444.26509600000003</v>
      </c>
      <c r="AR107" s="83"/>
      <c r="AS107" s="83"/>
      <c r="AT107" s="83"/>
      <c r="AU107" s="64"/>
      <c r="AV107" s="55">
        <f t="shared" si="14"/>
        <v>454.29389760000004</v>
      </c>
      <c r="AW107" s="86"/>
      <c r="AX107" s="86"/>
      <c r="AY107" s="86"/>
      <c r="AZ107" s="8"/>
      <c r="BA107" s="5" t="e">
        <f t="shared" si="15"/>
        <v>#DIV/0!</v>
      </c>
      <c r="BB107" s="5"/>
      <c r="BC107" t="s">
        <v>14</v>
      </c>
      <c r="BD107" s="9" t="s">
        <v>15</v>
      </c>
    </row>
    <row r="108" spans="1:56" x14ac:dyDescent="0.3">
      <c r="A108" t="s">
        <v>469</v>
      </c>
      <c r="B108" t="s">
        <v>61</v>
      </c>
      <c r="D108" s="7">
        <v>2.8</v>
      </c>
      <c r="E108" t="s">
        <v>10</v>
      </c>
      <c r="F108" t="s">
        <v>11</v>
      </c>
      <c r="G108" t="s">
        <v>470</v>
      </c>
      <c r="I108" t="s">
        <v>471</v>
      </c>
      <c r="O108">
        <v>1968988</v>
      </c>
      <c r="P108">
        <v>313.29806339999999</v>
      </c>
      <c r="R108" s="56">
        <f t="shared" si="8"/>
        <v>336.28728380000001</v>
      </c>
      <c r="V108" s="8"/>
      <c r="W108" s="55">
        <f t="shared" si="9"/>
        <v>314.30533987000001</v>
      </c>
      <c r="X108" s="86">
        <v>314.30430000000001</v>
      </c>
      <c r="Y108" s="86">
        <v>314.30189999999999</v>
      </c>
      <c r="Z108" s="86">
        <v>314.30560000000003</v>
      </c>
      <c r="AA108" s="8">
        <v>195.73333333333335</v>
      </c>
      <c r="AB108" s="56">
        <f t="shared" si="10"/>
        <v>331.33188719999998</v>
      </c>
      <c r="AF108" s="64"/>
      <c r="AG108" s="55">
        <f t="shared" si="11"/>
        <v>296.29476920000002</v>
      </c>
      <c r="AH108" s="86"/>
      <c r="AI108" s="86"/>
      <c r="AJ108" s="86"/>
      <c r="AK108" s="64"/>
      <c r="AL108" s="55">
        <f t="shared" si="12"/>
        <v>312.2907874</v>
      </c>
      <c r="AP108" s="64"/>
      <c r="AQ108" s="65">
        <f t="shared" si="13"/>
        <v>348.26746500000002</v>
      </c>
      <c r="AR108" s="83"/>
      <c r="AS108" s="83"/>
      <c r="AT108" s="83"/>
      <c r="AU108" s="64"/>
      <c r="AV108" s="55">
        <f t="shared" si="14"/>
        <v>358.29626660000002</v>
      </c>
      <c r="AW108" s="86"/>
      <c r="AX108" s="86"/>
      <c r="AY108" s="86"/>
      <c r="AZ108" s="8"/>
      <c r="BA108" s="5">
        <f t="shared" si="15"/>
        <v>100</v>
      </c>
      <c r="BB108" s="5"/>
      <c r="BC108" t="s">
        <v>14</v>
      </c>
      <c r="BD108" s="9" t="s">
        <v>15</v>
      </c>
    </row>
    <row r="109" spans="1:56" x14ac:dyDescent="0.3">
      <c r="A109" t="s">
        <v>472</v>
      </c>
      <c r="B109" t="s">
        <v>473</v>
      </c>
      <c r="D109" s="7">
        <v>2.9</v>
      </c>
      <c r="E109" t="s">
        <v>10</v>
      </c>
      <c r="F109" t="s">
        <v>11</v>
      </c>
      <c r="G109" t="s">
        <v>474</v>
      </c>
      <c r="I109" t="s">
        <v>475</v>
      </c>
      <c r="O109">
        <v>1968985</v>
      </c>
      <c r="P109">
        <v>345.32427680000001</v>
      </c>
      <c r="R109" s="56">
        <f t="shared" si="8"/>
        <v>368.31349720000003</v>
      </c>
      <c r="V109" s="8"/>
      <c r="W109" s="55">
        <f t="shared" si="9"/>
        <v>346.33155327000003</v>
      </c>
      <c r="X109" s="86">
        <v>346.33010000000002</v>
      </c>
      <c r="Y109" s="86">
        <v>346.33269999999999</v>
      </c>
      <c r="Z109" s="86">
        <v>346.3279</v>
      </c>
      <c r="AA109" s="8">
        <v>205.96666666666667</v>
      </c>
      <c r="AB109" s="56">
        <f t="shared" si="10"/>
        <v>363.3581006</v>
      </c>
      <c r="AF109" s="64"/>
      <c r="AG109" s="55">
        <f t="shared" si="11"/>
        <v>328.32098260000004</v>
      </c>
      <c r="AH109" s="86"/>
      <c r="AI109" s="86"/>
      <c r="AJ109" s="86"/>
      <c r="AK109" s="64"/>
      <c r="AL109" s="55">
        <f t="shared" si="12"/>
        <v>344.31700080000002</v>
      </c>
      <c r="AP109" s="64"/>
      <c r="AQ109" s="65">
        <f t="shared" si="13"/>
        <v>380.29367840000003</v>
      </c>
      <c r="AR109" s="83"/>
      <c r="AS109" s="83"/>
      <c r="AT109" s="83"/>
      <c r="AU109" s="64"/>
      <c r="AV109" s="55">
        <f t="shared" si="14"/>
        <v>390.32248000000004</v>
      </c>
      <c r="AW109" s="86"/>
      <c r="AX109" s="86"/>
      <c r="AY109" s="86"/>
      <c r="AZ109" s="8">
        <v>205.9</v>
      </c>
      <c r="BA109" s="5">
        <f t="shared" si="15"/>
        <v>100</v>
      </c>
      <c r="BB109" s="5"/>
      <c r="BC109" t="s">
        <v>14</v>
      </c>
      <c r="BD109" s="9" t="s">
        <v>15</v>
      </c>
    </row>
    <row r="110" spans="1:56" x14ac:dyDescent="0.3">
      <c r="A110" t="s">
        <v>476</v>
      </c>
      <c r="B110" t="s">
        <v>477</v>
      </c>
      <c r="D110" s="7">
        <v>11.1</v>
      </c>
      <c r="E110" t="s">
        <v>10</v>
      </c>
      <c r="F110" t="s">
        <v>11</v>
      </c>
      <c r="G110" t="s">
        <v>478</v>
      </c>
      <c r="I110" t="s">
        <v>479</v>
      </c>
      <c r="O110">
        <v>1968982</v>
      </c>
      <c r="P110">
        <v>816.50572160000002</v>
      </c>
      <c r="R110" s="56">
        <f t="shared" si="8"/>
        <v>839.49494200000004</v>
      </c>
      <c r="S110" s="90">
        <v>839.4896</v>
      </c>
      <c r="T110" s="90">
        <v>839.4873</v>
      </c>
      <c r="U110" s="90">
        <v>839.48910000000001</v>
      </c>
      <c r="V110" s="8">
        <v>290.36666666666662</v>
      </c>
      <c r="W110" s="55">
        <f t="shared" si="9"/>
        <v>817.51299806999998</v>
      </c>
      <c r="X110" s="86">
        <v>817.50429999999994</v>
      </c>
      <c r="Y110" s="86">
        <v>817.505</v>
      </c>
      <c r="Z110" s="86">
        <v>817.50840000000005</v>
      </c>
      <c r="AA110" s="8">
        <v>289.73333333333335</v>
      </c>
      <c r="AB110" s="56">
        <f t="shared" si="10"/>
        <v>834.53954540000007</v>
      </c>
      <c r="AF110" s="64"/>
      <c r="AG110" s="55">
        <f t="shared" si="11"/>
        <v>799.50242739999999</v>
      </c>
      <c r="AH110" s="86"/>
      <c r="AI110" s="86"/>
      <c r="AJ110" s="86"/>
      <c r="AK110" s="64"/>
      <c r="AL110" s="55">
        <f t="shared" si="12"/>
        <v>815.49844559999997</v>
      </c>
      <c r="AP110" s="64"/>
      <c r="AQ110" s="65">
        <f t="shared" si="13"/>
        <v>851.47512319999998</v>
      </c>
      <c r="AR110" s="83"/>
      <c r="AS110" s="83"/>
      <c r="AT110" s="83"/>
      <c r="AU110" s="64"/>
      <c r="AV110" s="55">
        <f t="shared" si="14"/>
        <v>861.50392479999994</v>
      </c>
      <c r="AW110" s="86"/>
      <c r="AX110" s="86"/>
      <c r="AY110" s="86"/>
      <c r="AZ110" s="8">
        <v>295.83333333333331</v>
      </c>
      <c r="BA110" s="5">
        <f t="shared" si="15"/>
        <v>100</v>
      </c>
      <c r="BB110" s="5"/>
      <c r="BC110" t="s">
        <v>14</v>
      </c>
      <c r="BD110" s="9" t="s">
        <v>15</v>
      </c>
    </row>
    <row r="111" spans="1:56" x14ac:dyDescent="0.3">
      <c r="A111" t="s">
        <v>480</v>
      </c>
      <c r="B111" t="s">
        <v>306</v>
      </c>
      <c r="D111" s="7">
        <v>1.3</v>
      </c>
      <c r="E111" t="s">
        <v>10</v>
      </c>
      <c r="F111" t="s">
        <v>11</v>
      </c>
      <c r="G111" t="s">
        <v>481</v>
      </c>
      <c r="I111" t="s">
        <v>482</v>
      </c>
      <c r="O111">
        <v>2982</v>
      </c>
      <c r="P111">
        <v>392.292644</v>
      </c>
      <c r="R111" s="56">
        <f t="shared" si="8"/>
        <v>415.28186440000002</v>
      </c>
      <c r="S111" s="96">
        <v>415.27969999999999</v>
      </c>
      <c r="T111" s="90">
        <v>415.27949999999998</v>
      </c>
      <c r="U111" s="90">
        <v>415.27449999999999</v>
      </c>
      <c r="V111" s="8">
        <v>199</v>
      </c>
      <c r="W111" s="55">
        <f t="shared" si="9"/>
        <v>393.29992047000002</v>
      </c>
      <c r="AA111" s="8"/>
      <c r="AB111" s="56">
        <f t="shared" si="10"/>
        <v>410.32646779999999</v>
      </c>
      <c r="AF111" s="64"/>
      <c r="AG111" s="55">
        <f t="shared" si="11"/>
        <v>375.28934980000002</v>
      </c>
      <c r="AH111" s="86"/>
      <c r="AI111" s="86"/>
      <c r="AJ111" s="86"/>
      <c r="AK111" s="64"/>
      <c r="AL111" s="55">
        <f t="shared" si="12"/>
        <v>391.28536800000001</v>
      </c>
      <c r="AP111" s="64"/>
      <c r="AQ111" s="65">
        <f t="shared" si="13"/>
        <v>427.26204560000002</v>
      </c>
      <c r="AR111" s="83"/>
      <c r="AS111" s="83"/>
      <c r="AT111" s="83"/>
      <c r="AU111" s="64"/>
      <c r="AV111" s="55">
        <f t="shared" si="14"/>
        <v>437.29084720000003</v>
      </c>
      <c r="AW111" s="86"/>
      <c r="AX111" s="86"/>
      <c r="AY111" s="86"/>
      <c r="AZ111" s="8">
        <v>200.19999999999996</v>
      </c>
      <c r="BA111" s="5" t="e">
        <f t="shared" si="15"/>
        <v>#DIV/0!</v>
      </c>
      <c r="BB111" s="5"/>
      <c r="BC111" t="s">
        <v>14</v>
      </c>
      <c r="BD111" s="9" t="s">
        <v>15</v>
      </c>
    </row>
    <row r="112" spans="1:56" x14ac:dyDescent="0.3">
      <c r="A112" t="s">
        <v>483</v>
      </c>
      <c r="B112" t="s">
        <v>484</v>
      </c>
      <c r="D112" s="7">
        <v>11.2</v>
      </c>
      <c r="E112" t="s">
        <v>10</v>
      </c>
      <c r="F112" t="s">
        <v>11</v>
      </c>
      <c r="G112" t="s">
        <v>485</v>
      </c>
      <c r="I112" t="s">
        <v>486</v>
      </c>
      <c r="O112">
        <v>59319</v>
      </c>
      <c r="P112">
        <v>705.53082659999995</v>
      </c>
      <c r="R112" s="56">
        <f t="shared" si="8"/>
        <v>728.52004699999998</v>
      </c>
      <c r="S112" s="90">
        <v>728.51549999999997</v>
      </c>
      <c r="T112" s="90">
        <v>728.51419999999996</v>
      </c>
      <c r="U112" s="90">
        <v>728.51949999999999</v>
      </c>
      <c r="V112" s="8">
        <v>283.83333333333331</v>
      </c>
      <c r="W112" s="55">
        <f t="shared" si="9"/>
        <v>706.53810306999992</v>
      </c>
      <c r="X112" s="86">
        <v>706.53599999999994</v>
      </c>
      <c r="Y112" s="86">
        <v>706.53620000000001</v>
      </c>
      <c r="Z112" s="86">
        <v>706.53700000000003</v>
      </c>
      <c r="AA112" s="8">
        <v>280.5</v>
      </c>
      <c r="AB112" s="56">
        <f t="shared" si="10"/>
        <v>723.5646504</v>
      </c>
      <c r="AF112" s="64"/>
      <c r="AG112" s="55">
        <f t="shared" si="11"/>
        <v>688.52753239999993</v>
      </c>
      <c r="AH112" s="86"/>
      <c r="AI112" s="86"/>
      <c r="AJ112" s="86"/>
      <c r="AK112" s="64"/>
      <c r="AL112" s="55">
        <f t="shared" si="12"/>
        <v>704.52355059999991</v>
      </c>
      <c r="AP112" s="64"/>
      <c r="AQ112" s="65">
        <f t="shared" si="13"/>
        <v>740.50022819999992</v>
      </c>
      <c r="AR112" s="83"/>
      <c r="AS112" s="83"/>
      <c r="AT112" s="83"/>
      <c r="AU112" s="64"/>
      <c r="AV112" s="55">
        <f t="shared" si="14"/>
        <v>750.52902979999988</v>
      </c>
      <c r="AW112" s="86"/>
      <c r="AX112" s="86"/>
      <c r="AY112" s="86"/>
      <c r="AZ112" s="8">
        <v>284.46666666666664</v>
      </c>
      <c r="BA112" s="5">
        <f t="shared" si="15"/>
        <v>100</v>
      </c>
      <c r="BB112" s="5"/>
      <c r="BC112" t="s">
        <v>14</v>
      </c>
      <c r="BD112" s="9" t="s">
        <v>15</v>
      </c>
    </row>
    <row r="113" spans="1:56" x14ac:dyDescent="0.3">
      <c r="A113" t="s">
        <v>487</v>
      </c>
      <c r="B113" t="s">
        <v>488</v>
      </c>
      <c r="D113" s="7">
        <v>5.4</v>
      </c>
      <c r="E113" t="s">
        <v>10</v>
      </c>
      <c r="F113" t="s">
        <v>11</v>
      </c>
      <c r="G113" t="s">
        <v>489</v>
      </c>
      <c r="I113" t="s">
        <v>490</v>
      </c>
      <c r="O113">
        <v>5316</v>
      </c>
      <c r="P113">
        <v>410.2433274</v>
      </c>
      <c r="R113" s="56">
        <f t="shared" si="8"/>
        <v>433.23254780000002</v>
      </c>
      <c r="V113" s="8"/>
      <c r="W113" s="55">
        <f t="shared" si="9"/>
        <v>411.25060387000002</v>
      </c>
      <c r="AA113" s="8"/>
      <c r="AB113" s="56">
        <f t="shared" si="10"/>
        <v>428.27715119999999</v>
      </c>
      <c r="AF113" s="64"/>
      <c r="AG113" s="55">
        <f t="shared" si="11"/>
        <v>393.24003320000003</v>
      </c>
      <c r="AH113" s="86"/>
      <c r="AI113" s="86"/>
      <c r="AJ113" s="86"/>
      <c r="AK113" s="64">
        <v>207.19999999999996</v>
      </c>
      <c r="AL113" s="55">
        <f t="shared" si="12"/>
        <v>409.23605140000001</v>
      </c>
      <c r="AP113" s="64">
        <v>201.06666666666669</v>
      </c>
      <c r="AQ113" s="65">
        <f t="shared" si="13"/>
        <v>445.21272900000002</v>
      </c>
      <c r="AR113" s="83"/>
      <c r="AS113" s="83"/>
      <c r="AT113" s="83"/>
      <c r="AU113" s="64"/>
      <c r="AV113" s="55">
        <f t="shared" si="14"/>
        <v>455.24153060000003</v>
      </c>
      <c r="AW113" s="86"/>
      <c r="AX113" s="86"/>
      <c r="AY113" s="86"/>
      <c r="AZ113" s="8"/>
      <c r="BA113" s="5" t="e">
        <f t="shared" si="15"/>
        <v>#DIV/0!</v>
      </c>
      <c r="BB113" s="5"/>
      <c r="BC113" t="s">
        <v>14</v>
      </c>
      <c r="BD113" s="9" t="s">
        <v>15</v>
      </c>
    </row>
    <row r="114" spans="1:56" x14ac:dyDescent="0.3">
      <c r="A114" t="s">
        <v>491</v>
      </c>
      <c r="B114" t="s">
        <v>492</v>
      </c>
      <c r="D114" s="7">
        <v>12.5</v>
      </c>
      <c r="E114" t="s">
        <v>10</v>
      </c>
      <c r="F114" t="s">
        <v>11</v>
      </c>
      <c r="G114" t="s">
        <v>493</v>
      </c>
      <c r="I114" t="s">
        <v>494</v>
      </c>
      <c r="O114">
        <v>59547</v>
      </c>
      <c r="P114">
        <v>759.57777420000002</v>
      </c>
      <c r="R114" s="56">
        <f t="shared" si="8"/>
        <v>782.56699460000004</v>
      </c>
      <c r="S114" s="90">
        <v>782.56119999999999</v>
      </c>
      <c r="T114" s="90">
        <v>782.56129999999996</v>
      </c>
      <c r="U114" s="90">
        <v>782.56119999999999</v>
      </c>
      <c r="V114" s="8">
        <v>290.43333333333334</v>
      </c>
      <c r="W114" s="55">
        <f t="shared" si="9"/>
        <v>760.58505066999999</v>
      </c>
      <c r="X114" s="86">
        <v>760.58410000000003</v>
      </c>
      <c r="Y114" s="86">
        <v>760.5797</v>
      </c>
      <c r="Z114" s="86">
        <v>760.5847</v>
      </c>
      <c r="AA114" s="8">
        <v>288.63333333333333</v>
      </c>
      <c r="AB114" s="56">
        <f t="shared" si="10"/>
        <v>777.61159800000007</v>
      </c>
      <c r="AF114" s="64"/>
      <c r="AG114" s="55">
        <f t="shared" si="11"/>
        <v>742.57447999999999</v>
      </c>
      <c r="AH114" s="86"/>
      <c r="AI114" s="86"/>
      <c r="AJ114" s="86"/>
      <c r="AK114" s="64"/>
      <c r="AL114" s="55">
        <f t="shared" si="12"/>
        <v>758.57049819999997</v>
      </c>
      <c r="AP114" s="64"/>
      <c r="AQ114" s="65">
        <f t="shared" si="13"/>
        <v>794.54717579999999</v>
      </c>
      <c r="AR114" s="83"/>
      <c r="AS114" s="83"/>
      <c r="AT114" s="83"/>
      <c r="AU114" s="64"/>
      <c r="AV114" s="55">
        <f t="shared" si="14"/>
        <v>804.57597739999994</v>
      </c>
      <c r="AW114" s="86"/>
      <c r="AX114" s="86"/>
      <c r="AY114" s="86"/>
      <c r="AZ114" s="8">
        <v>293.73333333333335</v>
      </c>
      <c r="BA114" s="5">
        <f t="shared" si="15"/>
        <v>100</v>
      </c>
      <c r="BB114" s="5"/>
      <c r="BC114" t="s">
        <v>14</v>
      </c>
      <c r="BD114" s="9" t="s">
        <v>15</v>
      </c>
    </row>
    <row r="115" spans="1:56" x14ac:dyDescent="0.3">
      <c r="A115" t="s">
        <v>495</v>
      </c>
      <c r="B115" t="s">
        <v>263</v>
      </c>
      <c r="D115" s="7">
        <v>11.6</v>
      </c>
      <c r="E115" t="s">
        <v>10</v>
      </c>
      <c r="F115" t="s">
        <v>11</v>
      </c>
      <c r="G115" t="s">
        <v>496</v>
      </c>
      <c r="I115" t="s">
        <v>497</v>
      </c>
      <c r="O115">
        <v>1968963</v>
      </c>
      <c r="P115">
        <v>719.54647580000005</v>
      </c>
      <c r="R115" s="56">
        <f t="shared" si="8"/>
        <v>742.53569620000007</v>
      </c>
      <c r="S115" s="90">
        <v>742.35299999999995</v>
      </c>
      <c r="T115" s="90">
        <v>742.529</v>
      </c>
      <c r="U115" s="90">
        <v>742.53210000000001</v>
      </c>
      <c r="V115" s="8">
        <v>286.43333333333334</v>
      </c>
      <c r="W115" s="55">
        <f t="shared" si="9"/>
        <v>720.55375227000002</v>
      </c>
      <c r="X115" s="86">
        <v>720.55129999999997</v>
      </c>
      <c r="Y115" s="86">
        <v>720.55110000000002</v>
      </c>
      <c r="Z115" s="86">
        <v>720.55070000000001</v>
      </c>
      <c r="AA115" s="8">
        <v>283.53333333333336</v>
      </c>
      <c r="AB115" s="56">
        <f t="shared" si="10"/>
        <v>737.5802996000001</v>
      </c>
      <c r="AF115" s="64"/>
      <c r="AG115" s="55">
        <f t="shared" si="11"/>
        <v>702.54318160000003</v>
      </c>
      <c r="AH115" s="86"/>
      <c r="AI115" s="86"/>
      <c r="AJ115" s="86"/>
      <c r="AK115" s="64"/>
      <c r="AL115" s="55">
        <f t="shared" si="12"/>
        <v>718.53919980000001</v>
      </c>
      <c r="AP115" s="64"/>
      <c r="AQ115" s="65">
        <f t="shared" si="13"/>
        <v>754.51587740000002</v>
      </c>
      <c r="AR115" s="83"/>
      <c r="AS115" s="83"/>
      <c r="AT115" s="83"/>
      <c r="AU115" s="64"/>
      <c r="AV115" s="55">
        <f t="shared" si="14"/>
        <v>764.54467899999997</v>
      </c>
      <c r="AW115" s="86"/>
      <c r="AX115" s="86"/>
      <c r="AY115" s="86"/>
      <c r="AZ115" s="8">
        <v>287.43333333333334</v>
      </c>
      <c r="BA115" s="5">
        <f t="shared" si="15"/>
        <v>100</v>
      </c>
      <c r="BB115" s="5"/>
      <c r="BC115" t="s">
        <v>14</v>
      </c>
      <c r="BD115" s="9" t="s">
        <v>15</v>
      </c>
    </row>
    <row r="116" spans="1:56" x14ac:dyDescent="0.3">
      <c r="A116" t="s">
        <v>498</v>
      </c>
      <c r="B116" t="s">
        <v>499</v>
      </c>
      <c r="D116" s="7">
        <v>10.1</v>
      </c>
      <c r="E116" t="s">
        <v>10</v>
      </c>
      <c r="F116" t="s">
        <v>11</v>
      </c>
      <c r="G116" t="s">
        <v>500</v>
      </c>
      <c r="I116" t="s">
        <v>501</v>
      </c>
      <c r="O116">
        <v>83742</v>
      </c>
      <c r="P116">
        <v>700.55189519999999</v>
      </c>
      <c r="R116" s="56">
        <f t="shared" si="8"/>
        <v>723.54111560000001</v>
      </c>
      <c r="S116" s="90">
        <v>723.53589999999997</v>
      </c>
      <c r="T116" s="90">
        <v>723.53449999999998</v>
      </c>
      <c r="U116" s="90">
        <v>723.53589999999997</v>
      </c>
      <c r="V116" s="8">
        <v>281.33333333333331</v>
      </c>
      <c r="W116" s="55">
        <f t="shared" si="9"/>
        <v>701.55917166999996</v>
      </c>
      <c r="X116" s="86">
        <v>701.55709999999999</v>
      </c>
      <c r="Y116" s="86">
        <v>701.55740000000003</v>
      </c>
      <c r="Z116" s="86">
        <v>701.55730000000005</v>
      </c>
      <c r="AA116" s="8">
        <v>282.66666666666669</v>
      </c>
      <c r="AB116" s="56">
        <f t="shared" si="10"/>
        <v>718.58571900000004</v>
      </c>
      <c r="AF116" s="64"/>
      <c r="AG116" s="55">
        <f t="shared" si="11"/>
        <v>683.54860099999996</v>
      </c>
      <c r="AH116" s="86"/>
      <c r="AI116" s="86"/>
      <c r="AJ116" s="86"/>
      <c r="AK116" s="64"/>
      <c r="AL116" s="55">
        <f t="shared" si="12"/>
        <v>699.54461919999994</v>
      </c>
      <c r="AP116" s="64"/>
      <c r="AQ116" s="65">
        <f t="shared" si="13"/>
        <v>735.52129679999996</v>
      </c>
      <c r="AR116" s="83"/>
      <c r="AS116" s="83"/>
      <c r="AT116" s="83"/>
      <c r="AU116" s="64"/>
      <c r="AV116" s="55">
        <f t="shared" si="14"/>
        <v>745.55009839999991</v>
      </c>
      <c r="AW116" s="86"/>
      <c r="AX116" s="86"/>
      <c r="AY116" s="86"/>
      <c r="AZ116" s="8">
        <v>285.5</v>
      </c>
      <c r="BA116" s="5">
        <f t="shared" si="15"/>
        <v>100</v>
      </c>
      <c r="BB116" s="5"/>
      <c r="BC116" t="s">
        <v>14</v>
      </c>
      <c r="BD116" s="9" t="s">
        <v>15</v>
      </c>
    </row>
    <row r="117" spans="1:56" x14ac:dyDescent="0.3">
      <c r="A117" t="s">
        <v>502</v>
      </c>
      <c r="B117" t="s">
        <v>503</v>
      </c>
      <c r="D117" s="7">
        <v>13.6</v>
      </c>
      <c r="E117" t="s">
        <v>10</v>
      </c>
      <c r="F117" t="s">
        <v>11</v>
      </c>
      <c r="G117" t="s">
        <v>504</v>
      </c>
      <c r="I117" t="s">
        <v>505</v>
      </c>
      <c r="O117">
        <v>1968993</v>
      </c>
      <c r="P117">
        <v>817.65602019999994</v>
      </c>
      <c r="R117" s="56">
        <f t="shared" si="8"/>
        <v>840.64524059999997</v>
      </c>
      <c r="V117" s="8"/>
      <c r="W117" s="55">
        <f t="shared" si="9"/>
        <v>818.66329666999991</v>
      </c>
      <c r="X117" s="86">
        <v>818.66089999999997</v>
      </c>
      <c r="Y117" s="86">
        <v>818.65729999999996</v>
      </c>
      <c r="Z117" s="86">
        <v>818.65949999999998</v>
      </c>
      <c r="AA117" s="8">
        <v>303.13333333333338</v>
      </c>
      <c r="AB117" s="56">
        <f t="shared" si="10"/>
        <v>835.68984399999999</v>
      </c>
      <c r="AF117" s="64"/>
      <c r="AG117" s="55">
        <f t="shared" si="11"/>
        <v>800.65272599999992</v>
      </c>
      <c r="AH117" s="86"/>
      <c r="AI117" s="86"/>
      <c r="AJ117" s="86"/>
      <c r="AK117" s="64"/>
      <c r="AL117" s="55">
        <f t="shared" si="12"/>
        <v>816.6487441999999</v>
      </c>
      <c r="AP117" s="64"/>
      <c r="AQ117" s="65">
        <f t="shared" si="13"/>
        <v>852.62542179999991</v>
      </c>
      <c r="AR117" s="83"/>
      <c r="AS117" s="83"/>
      <c r="AT117" s="83"/>
      <c r="AU117" s="64"/>
      <c r="AV117" s="55">
        <f t="shared" si="14"/>
        <v>862.65422339999986</v>
      </c>
      <c r="AW117" s="86"/>
      <c r="AX117" s="86"/>
      <c r="AY117" s="86"/>
      <c r="AZ117" s="8"/>
      <c r="BA117" s="5">
        <f t="shared" si="15"/>
        <v>100</v>
      </c>
      <c r="BB117" s="5"/>
      <c r="BC117" t="s">
        <v>14</v>
      </c>
      <c r="BD117" s="9" t="s">
        <v>15</v>
      </c>
    </row>
    <row r="118" spans="1:56" x14ac:dyDescent="0.3">
      <c r="A118" t="s">
        <v>506</v>
      </c>
      <c r="B118" t="s">
        <v>507</v>
      </c>
      <c r="D118" s="7">
        <v>13.6</v>
      </c>
      <c r="E118" t="s">
        <v>10</v>
      </c>
      <c r="F118" t="s">
        <v>11</v>
      </c>
      <c r="G118" t="s">
        <v>508</v>
      </c>
      <c r="I118" t="s">
        <v>509</v>
      </c>
      <c r="O118">
        <v>61193</v>
      </c>
      <c r="P118">
        <v>866.58839820000003</v>
      </c>
      <c r="R118" s="56">
        <f t="shared" si="8"/>
        <v>889.57761860000005</v>
      </c>
      <c r="S118" s="90">
        <v>889.57590000000005</v>
      </c>
      <c r="T118" s="90">
        <v>889.572</v>
      </c>
      <c r="U118" s="90">
        <v>889.57669999999996</v>
      </c>
      <c r="V118" s="8">
        <v>303.23333333333335</v>
      </c>
      <c r="W118" s="55">
        <f t="shared" si="9"/>
        <v>867.59567466999999</v>
      </c>
      <c r="X118" s="86">
        <v>867.59180000000003</v>
      </c>
      <c r="Y118" s="86">
        <v>867.5865</v>
      </c>
      <c r="Z118" s="86">
        <v>867.59010000000001</v>
      </c>
      <c r="AA118" s="8">
        <v>307.43333333333334</v>
      </c>
      <c r="AB118" s="56">
        <f t="shared" si="10"/>
        <v>884.62222200000008</v>
      </c>
      <c r="AF118" s="64">
        <v>307.56666666666666</v>
      </c>
      <c r="AG118" s="55">
        <f t="shared" si="11"/>
        <v>849.585104</v>
      </c>
      <c r="AH118" s="86"/>
      <c r="AI118" s="86"/>
      <c r="AJ118" s="86"/>
      <c r="AK118" s="64"/>
      <c r="AL118" s="55">
        <f t="shared" si="12"/>
        <v>865.58112219999998</v>
      </c>
      <c r="AP118" s="64">
        <v>298.96666666666664</v>
      </c>
      <c r="AQ118" s="65">
        <f t="shared" si="13"/>
        <v>901.5577998</v>
      </c>
      <c r="AR118" s="83"/>
      <c r="AS118" s="83"/>
      <c r="AT118" s="83"/>
      <c r="AU118" s="64"/>
      <c r="AV118" s="55">
        <f t="shared" si="14"/>
        <v>911.58660139999995</v>
      </c>
      <c r="AW118" s="86"/>
      <c r="AX118" s="86"/>
      <c r="AY118" s="86"/>
      <c r="AZ118" s="8"/>
      <c r="BA118" s="5">
        <f t="shared" si="15"/>
        <v>2.753984603708131</v>
      </c>
      <c r="BB118" s="5"/>
      <c r="BC118" t="s">
        <v>14</v>
      </c>
      <c r="BD118" s="9" t="s">
        <v>15</v>
      </c>
    </row>
    <row r="119" spans="1:56" x14ac:dyDescent="0.3">
      <c r="A119" t="s">
        <v>510</v>
      </c>
      <c r="B119" t="s">
        <v>511</v>
      </c>
      <c r="D119" s="7">
        <v>12.5</v>
      </c>
      <c r="E119" t="s">
        <v>10</v>
      </c>
      <c r="F119" t="s">
        <v>11</v>
      </c>
      <c r="G119" t="s">
        <v>512</v>
      </c>
      <c r="I119" t="s">
        <v>513</v>
      </c>
      <c r="O119">
        <v>43206</v>
      </c>
      <c r="P119">
        <v>776.55670559999999</v>
      </c>
      <c r="R119" s="56">
        <f t="shared" si="8"/>
        <v>799.54592600000001</v>
      </c>
      <c r="V119" s="8"/>
      <c r="W119" s="55">
        <f t="shared" si="9"/>
        <v>777.56398206999995</v>
      </c>
      <c r="X119" s="86">
        <v>777.56190000000004</v>
      </c>
      <c r="Y119" s="86">
        <v>777.55579999999998</v>
      </c>
      <c r="Z119" s="86">
        <v>777.55849999999998</v>
      </c>
      <c r="AA119" s="8">
        <v>295.06666666666666</v>
      </c>
      <c r="AB119" s="56">
        <f t="shared" si="10"/>
        <v>794.59052940000004</v>
      </c>
      <c r="AF119" s="64">
        <v>295.03333333333336</v>
      </c>
      <c r="AG119" s="55">
        <f t="shared" si="11"/>
        <v>759.55341139999996</v>
      </c>
      <c r="AH119" s="86"/>
      <c r="AI119" s="86"/>
      <c r="AJ119" s="86"/>
      <c r="AK119" s="64"/>
      <c r="AL119" s="55">
        <f t="shared" si="12"/>
        <v>775.54942959999994</v>
      </c>
      <c r="AP119" s="64">
        <v>282.96666666666664</v>
      </c>
      <c r="AQ119" s="65">
        <f t="shared" si="13"/>
        <v>811.52610719999996</v>
      </c>
      <c r="AR119" s="83"/>
      <c r="AS119" s="83"/>
      <c r="AT119" s="83"/>
      <c r="AU119" s="64"/>
      <c r="AV119" s="55">
        <f t="shared" si="14"/>
        <v>821.55490879999991</v>
      </c>
      <c r="AW119" s="86"/>
      <c r="AX119" s="86"/>
      <c r="AY119" s="86"/>
      <c r="AZ119" s="8"/>
      <c r="BA119" s="5">
        <f t="shared" si="15"/>
        <v>4.1007681879801252</v>
      </c>
      <c r="BB119" s="5"/>
      <c r="BC119" t="s">
        <v>14</v>
      </c>
      <c r="BD119" s="9" t="s">
        <v>15</v>
      </c>
    </row>
    <row r="120" spans="1:56" x14ac:dyDescent="0.3">
      <c r="A120" t="s">
        <v>514</v>
      </c>
      <c r="B120" t="s">
        <v>515</v>
      </c>
      <c r="D120" s="7">
        <v>12.4</v>
      </c>
      <c r="E120" t="s">
        <v>10</v>
      </c>
      <c r="F120" t="s">
        <v>11</v>
      </c>
      <c r="G120" t="s">
        <v>516</v>
      </c>
      <c r="I120" t="s">
        <v>517</v>
      </c>
      <c r="O120">
        <v>40493</v>
      </c>
      <c r="P120">
        <v>791.54647580000005</v>
      </c>
      <c r="R120" s="56">
        <f t="shared" si="8"/>
        <v>814.53569620000007</v>
      </c>
      <c r="S120" s="90">
        <v>814.53039999999999</v>
      </c>
      <c r="T120" s="90">
        <v>814.52949999999998</v>
      </c>
      <c r="U120" s="90">
        <v>814.53589999999997</v>
      </c>
      <c r="V120" s="8">
        <v>292.40000000000003</v>
      </c>
      <c r="W120" s="55">
        <f t="shared" si="9"/>
        <v>792.55375227000002</v>
      </c>
      <c r="X120" s="86">
        <v>792.54909999999995</v>
      </c>
      <c r="Y120" s="86">
        <v>792.55079999999998</v>
      </c>
      <c r="Z120" s="86">
        <v>792.54960000000005</v>
      </c>
      <c r="AA120" s="8">
        <v>286.06666666666666</v>
      </c>
      <c r="AB120" s="56">
        <f t="shared" si="10"/>
        <v>809.5802996000001</v>
      </c>
      <c r="AF120" s="64"/>
      <c r="AG120" s="55">
        <f t="shared" si="11"/>
        <v>774.54318160000003</v>
      </c>
      <c r="AH120" s="86"/>
      <c r="AI120" s="86"/>
      <c r="AJ120" s="86"/>
      <c r="AK120" s="64"/>
      <c r="AL120" s="55">
        <f t="shared" si="12"/>
        <v>790.53919980000001</v>
      </c>
      <c r="AP120" s="64">
        <v>282.2</v>
      </c>
      <c r="AQ120" s="65">
        <f t="shared" si="13"/>
        <v>826.51587740000002</v>
      </c>
      <c r="AR120" s="83"/>
      <c r="AS120" s="83"/>
      <c r="AT120" s="83"/>
      <c r="AU120" s="64"/>
      <c r="AV120" s="55">
        <f t="shared" si="14"/>
        <v>836.54467899999997</v>
      </c>
      <c r="AW120" s="86"/>
      <c r="AX120" s="86"/>
      <c r="AY120" s="86"/>
      <c r="AZ120" s="8"/>
      <c r="BA120" s="5">
        <f t="shared" si="15"/>
        <v>1.3516662782568194</v>
      </c>
      <c r="BB120" s="5"/>
      <c r="BC120" t="s">
        <v>14</v>
      </c>
      <c r="BD120" s="9" t="s">
        <v>15</v>
      </c>
    </row>
    <row r="121" spans="1:56" x14ac:dyDescent="0.3">
      <c r="A121" t="s">
        <v>518</v>
      </c>
      <c r="B121" t="s">
        <v>519</v>
      </c>
      <c r="D121" s="7">
        <v>6.8</v>
      </c>
      <c r="E121" t="s">
        <v>10</v>
      </c>
      <c r="F121" t="s">
        <v>11</v>
      </c>
      <c r="G121" t="s">
        <v>520</v>
      </c>
      <c r="I121" t="s">
        <v>521</v>
      </c>
      <c r="O121">
        <v>40307</v>
      </c>
      <c r="P121">
        <v>537.37941960000001</v>
      </c>
      <c r="R121" s="56">
        <f t="shared" si="8"/>
        <v>560.36864000000003</v>
      </c>
      <c r="S121" s="90">
        <v>560.36559999999997</v>
      </c>
      <c r="T121" s="90">
        <v>560.36320000000001</v>
      </c>
      <c r="U121" s="90">
        <v>560.36369999999999</v>
      </c>
      <c r="V121" s="8">
        <v>245.6</v>
      </c>
      <c r="W121" s="55">
        <f t="shared" si="9"/>
        <v>538.38669606999997</v>
      </c>
      <c r="X121" s="86">
        <v>538.38400000000001</v>
      </c>
      <c r="Y121" s="86">
        <v>538.38509999999997</v>
      </c>
      <c r="Z121" s="86">
        <v>538.38459999999998</v>
      </c>
      <c r="AA121" s="8">
        <v>242.4</v>
      </c>
      <c r="AB121" s="56">
        <f t="shared" si="10"/>
        <v>555.41324340000006</v>
      </c>
      <c r="AF121" s="64"/>
      <c r="AG121" s="55">
        <f t="shared" si="11"/>
        <v>520.37612539999998</v>
      </c>
      <c r="AH121" s="86"/>
      <c r="AI121" s="86"/>
      <c r="AJ121" s="86"/>
      <c r="AK121" s="64"/>
      <c r="AL121" s="55">
        <f t="shared" si="12"/>
        <v>536.37214359999996</v>
      </c>
      <c r="AP121" s="64"/>
      <c r="AQ121" s="65">
        <f t="shared" si="13"/>
        <v>572.34882119999997</v>
      </c>
      <c r="AR121" s="83"/>
      <c r="AS121" s="83"/>
      <c r="AT121" s="83"/>
      <c r="AU121" s="64"/>
      <c r="AV121" s="55">
        <f t="shared" si="14"/>
        <v>582.37762279999993</v>
      </c>
      <c r="AW121" s="86"/>
      <c r="AX121" s="86"/>
      <c r="AY121" s="86"/>
      <c r="AZ121" s="8">
        <v>249.76666666666665</v>
      </c>
      <c r="BA121" s="5">
        <f t="shared" si="15"/>
        <v>100</v>
      </c>
      <c r="BB121" s="5"/>
      <c r="BC121" t="s">
        <v>14</v>
      </c>
      <c r="BD121" s="9" t="s">
        <v>15</v>
      </c>
    </row>
    <row r="122" spans="1:56" x14ac:dyDescent="0.3">
      <c r="A122" t="s">
        <v>522</v>
      </c>
      <c r="B122" t="s">
        <v>523</v>
      </c>
      <c r="D122" s="7">
        <v>16.899999999999999</v>
      </c>
      <c r="E122" t="s">
        <v>10</v>
      </c>
      <c r="F122" t="s">
        <v>11</v>
      </c>
      <c r="G122" t="s">
        <v>524</v>
      </c>
      <c r="I122" t="s">
        <v>525</v>
      </c>
      <c r="O122">
        <v>60024</v>
      </c>
      <c r="P122">
        <v>897.71861699999999</v>
      </c>
      <c r="R122" s="56">
        <f t="shared" si="8"/>
        <v>920.70783740000002</v>
      </c>
      <c r="S122" s="90">
        <v>920.69960000000003</v>
      </c>
      <c r="T122" s="90">
        <v>920.70360000000005</v>
      </c>
      <c r="U122" s="90">
        <v>920.70389999999998</v>
      </c>
      <c r="V122" s="8">
        <v>317.33333333333331</v>
      </c>
      <c r="W122" s="55">
        <f t="shared" si="9"/>
        <v>898.72589346999996</v>
      </c>
      <c r="X122" s="86">
        <v>898.72270000000003</v>
      </c>
      <c r="Y122" s="86">
        <v>898.721</v>
      </c>
      <c r="Z122" s="86">
        <v>898.72260000000006</v>
      </c>
      <c r="AA122" s="8">
        <v>314.60000000000002</v>
      </c>
      <c r="AB122" s="56">
        <f t="shared" si="10"/>
        <v>915.75244080000004</v>
      </c>
      <c r="AF122" s="64"/>
      <c r="AG122" s="55">
        <f t="shared" si="11"/>
        <v>880.71532279999997</v>
      </c>
      <c r="AH122" s="86"/>
      <c r="AI122" s="86"/>
      <c r="AJ122" s="86"/>
      <c r="AK122" s="64"/>
      <c r="AL122" s="55">
        <f t="shared" si="12"/>
        <v>896.71134099999995</v>
      </c>
      <c r="AP122" s="64"/>
      <c r="AQ122" s="65">
        <f t="shared" si="13"/>
        <v>932.68801859999996</v>
      </c>
      <c r="AR122" s="83"/>
      <c r="AS122" s="83"/>
      <c r="AT122" s="83"/>
      <c r="AU122" s="64"/>
      <c r="AV122" s="55">
        <f t="shared" si="14"/>
        <v>942.71682019999992</v>
      </c>
      <c r="AW122" s="86"/>
      <c r="AX122" s="86"/>
      <c r="AY122" s="86"/>
      <c r="AZ122" s="8">
        <v>320.26666666666665</v>
      </c>
      <c r="BA122" s="5">
        <f t="shared" si="15"/>
        <v>100</v>
      </c>
      <c r="BB122" s="5"/>
      <c r="BC122" t="s">
        <v>14</v>
      </c>
      <c r="BD122" s="9" t="s">
        <v>15</v>
      </c>
    </row>
    <row r="123" spans="1:56" x14ac:dyDescent="0.3">
      <c r="A123" t="s">
        <v>526</v>
      </c>
      <c r="B123" t="s">
        <v>527</v>
      </c>
      <c r="D123" s="7">
        <v>1.1000000000000001</v>
      </c>
      <c r="E123" t="s">
        <v>10</v>
      </c>
      <c r="F123" t="s">
        <v>11</v>
      </c>
      <c r="G123" t="s">
        <v>528</v>
      </c>
      <c r="I123" t="s">
        <v>529</v>
      </c>
      <c r="O123">
        <v>5380</v>
      </c>
      <c r="P123">
        <v>406.2719098</v>
      </c>
      <c r="R123" s="56">
        <f t="shared" si="8"/>
        <v>429.26113020000003</v>
      </c>
      <c r="S123" s="90">
        <v>429.26240000000001</v>
      </c>
      <c r="T123" s="90">
        <v>429.2595</v>
      </c>
      <c r="U123" s="90">
        <v>429.25819999999999</v>
      </c>
      <c r="V123" s="8">
        <v>197.1</v>
      </c>
      <c r="W123" s="55">
        <f t="shared" si="9"/>
        <v>407.27918627000003</v>
      </c>
      <c r="X123" s="86">
        <v>407.27699999999999</v>
      </c>
      <c r="Y123" s="86">
        <v>407.27609999999999</v>
      </c>
      <c r="Z123" s="86">
        <v>407.27859999999998</v>
      </c>
      <c r="AA123" s="8">
        <v>200.26666666666665</v>
      </c>
      <c r="AB123" s="56">
        <f t="shared" si="10"/>
        <v>424.3057336</v>
      </c>
      <c r="AF123" s="64">
        <v>199.96666666666667</v>
      </c>
      <c r="AG123" s="55">
        <f t="shared" si="11"/>
        <v>389.26861560000003</v>
      </c>
      <c r="AH123" s="86"/>
      <c r="AI123" s="86"/>
      <c r="AJ123" s="86"/>
      <c r="AK123" s="64">
        <v>200.33333333333334</v>
      </c>
      <c r="AL123" s="55">
        <f t="shared" si="12"/>
        <v>405.26463380000001</v>
      </c>
      <c r="AP123" s="64">
        <v>203.76666666666665</v>
      </c>
      <c r="AQ123" s="65">
        <f t="shared" si="13"/>
        <v>441.24131140000003</v>
      </c>
      <c r="AR123" s="83"/>
      <c r="AS123" s="83"/>
      <c r="AT123" s="83"/>
      <c r="AU123" s="64"/>
      <c r="AV123" s="55">
        <f t="shared" si="14"/>
        <v>451.27011300000004</v>
      </c>
      <c r="AW123" s="86"/>
      <c r="AX123" s="86"/>
      <c r="AY123" s="86"/>
      <c r="AZ123" s="8"/>
      <c r="BA123" s="5">
        <f t="shared" si="15"/>
        <v>-1.7476697736351532</v>
      </c>
      <c r="BB123" s="5"/>
      <c r="BC123" t="s">
        <v>14</v>
      </c>
      <c r="BD123" s="9" t="s">
        <v>15</v>
      </c>
    </row>
    <row r="124" spans="1:56" x14ac:dyDescent="0.3">
      <c r="A124" t="s">
        <v>530</v>
      </c>
      <c r="B124" t="s">
        <v>531</v>
      </c>
      <c r="D124" s="7">
        <v>11.5</v>
      </c>
      <c r="E124" t="s">
        <v>10</v>
      </c>
      <c r="F124" t="s">
        <v>11</v>
      </c>
      <c r="G124" t="s">
        <v>532</v>
      </c>
      <c r="I124" t="s">
        <v>533</v>
      </c>
      <c r="O124">
        <v>1968997</v>
      </c>
      <c r="P124">
        <v>807.483879</v>
      </c>
      <c r="R124" s="56">
        <f t="shared" si="8"/>
        <v>830.47309940000002</v>
      </c>
      <c r="V124" s="8"/>
      <c r="W124" s="55">
        <f t="shared" si="9"/>
        <v>808.49115546999997</v>
      </c>
      <c r="X124" s="86">
        <v>808.48950000000002</v>
      </c>
      <c r="Y124" s="86">
        <v>808.48170000000005</v>
      </c>
      <c r="Z124" s="86">
        <v>808.4864</v>
      </c>
      <c r="AA124" s="8">
        <v>278.86666666666662</v>
      </c>
      <c r="AB124" s="56">
        <f t="shared" si="10"/>
        <v>825.51770280000005</v>
      </c>
      <c r="AF124" s="64"/>
      <c r="AG124" s="55">
        <f t="shared" si="11"/>
        <v>790.48058479999997</v>
      </c>
      <c r="AH124" s="86"/>
      <c r="AI124" s="86"/>
      <c r="AJ124" s="86"/>
      <c r="AK124" s="64"/>
      <c r="AL124" s="55">
        <f t="shared" si="12"/>
        <v>806.47660299999995</v>
      </c>
      <c r="AP124" s="64">
        <v>285.23333333333335</v>
      </c>
      <c r="AQ124" s="65">
        <f t="shared" si="13"/>
        <v>842.45328059999997</v>
      </c>
      <c r="AR124" s="83"/>
      <c r="AS124" s="83"/>
      <c r="AT124" s="83"/>
      <c r="AU124" s="64"/>
      <c r="AV124" s="55">
        <f t="shared" si="14"/>
        <v>852.48208219999992</v>
      </c>
      <c r="AW124" s="86"/>
      <c r="AX124" s="86"/>
      <c r="AY124" s="86"/>
      <c r="AZ124" s="8"/>
      <c r="BA124" s="5">
        <f t="shared" si="15"/>
        <v>-2.2830504422663394</v>
      </c>
      <c r="BB124" s="5"/>
      <c r="BC124" t="s">
        <v>14</v>
      </c>
      <c r="BD124" s="9" t="s">
        <v>15</v>
      </c>
    </row>
    <row r="125" spans="1:56" x14ac:dyDescent="0.3">
      <c r="A125" t="s">
        <v>534</v>
      </c>
      <c r="B125" t="s">
        <v>535</v>
      </c>
      <c r="D125" s="7" t="s">
        <v>536</v>
      </c>
      <c r="E125" t="s">
        <v>10</v>
      </c>
      <c r="F125" t="s">
        <v>11</v>
      </c>
      <c r="G125" t="s">
        <v>537</v>
      </c>
      <c r="I125" t="s">
        <v>538</v>
      </c>
      <c r="O125">
        <v>7104</v>
      </c>
      <c r="P125">
        <v>1180.7444198000001</v>
      </c>
      <c r="R125" s="56">
        <f t="shared" si="8"/>
        <v>1203.7336402000001</v>
      </c>
      <c r="V125" s="8"/>
      <c r="W125" s="55">
        <f t="shared" si="9"/>
        <v>1181.7516962700001</v>
      </c>
      <c r="AA125" s="8"/>
      <c r="AB125" s="56">
        <f t="shared" si="10"/>
        <v>1198.7782436</v>
      </c>
      <c r="AF125" s="64"/>
      <c r="AG125" s="55">
        <f t="shared" si="11"/>
        <v>1163.7411256</v>
      </c>
      <c r="AH125" s="86"/>
      <c r="AI125" s="86"/>
      <c r="AJ125" s="86"/>
      <c r="AK125" s="64"/>
      <c r="AL125" s="55">
        <f t="shared" si="12"/>
        <v>1179.7371438</v>
      </c>
      <c r="AP125" s="64">
        <v>345.63</v>
      </c>
      <c r="AQ125" s="65">
        <f t="shared" si="13"/>
        <v>1215.7138214000001</v>
      </c>
      <c r="AR125" s="83"/>
      <c r="AS125" s="83"/>
      <c r="AT125" s="83"/>
      <c r="AU125" s="64"/>
      <c r="AV125" s="55">
        <f t="shared" si="14"/>
        <v>1225.7426230000001</v>
      </c>
      <c r="AW125" s="86"/>
      <c r="AX125" s="86"/>
      <c r="AY125" s="86"/>
      <c r="AZ125" s="8"/>
      <c r="BA125" s="5" t="e">
        <f t="shared" si="15"/>
        <v>#DIV/0!</v>
      </c>
      <c r="BB125" s="5"/>
      <c r="BC125" t="s">
        <v>14</v>
      </c>
      <c r="BD125" s="9" t="s">
        <v>15</v>
      </c>
    </row>
    <row r="126" spans="1:56" x14ac:dyDescent="0.3">
      <c r="A126" t="s">
        <v>539</v>
      </c>
      <c r="B126" t="s">
        <v>540</v>
      </c>
      <c r="D126" s="7">
        <v>6.8</v>
      </c>
      <c r="E126" t="s">
        <v>10</v>
      </c>
      <c r="F126" t="s">
        <v>11</v>
      </c>
      <c r="G126" t="s">
        <v>541</v>
      </c>
      <c r="I126" t="s">
        <v>542</v>
      </c>
      <c r="O126">
        <v>1968995</v>
      </c>
      <c r="P126">
        <v>749.49251560000005</v>
      </c>
      <c r="R126" s="56">
        <f t="shared" si="8"/>
        <v>772.48173600000007</v>
      </c>
      <c r="S126" s="90">
        <v>772.48050000000001</v>
      </c>
      <c r="T126" s="90">
        <v>772.48140000000001</v>
      </c>
      <c r="U126" s="90">
        <v>772.4742</v>
      </c>
      <c r="V126" s="8">
        <v>279.06666666666666</v>
      </c>
      <c r="W126" s="55">
        <f t="shared" si="9"/>
        <v>750.49979207000001</v>
      </c>
      <c r="X126" s="86">
        <v>750.4973</v>
      </c>
      <c r="Y126" s="86">
        <v>750.505</v>
      </c>
      <c r="Z126" s="86">
        <v>750.49530000000004</v>
      </c>
      <c r="AA126" s="8">
        <v>275.40000000000003</v>
      </c>
      <c r="AB126" s="56">
        <f t="shared" si="10"/>
        <v>767.5263394000001</v>
      </c>
      <c r="AF126" s="64"/>
      <c r="AG126" s="55">
        <f t="shared" si="11"/>
        <v>732.48922140000002</v>
      </c>
      <c r="AH126" s="86"/>
      <c r="AI126" s="86"/>
      <c r="AJ126" s="86"/>
      <c r="AK126" s="64"/>
      <c r="AL126" s="55">
        <f t="shared" si="12"/>
        <v>748.4852396</v>
      </c>
      <c r="AP126" s="64">
        <v>282.2</v>
      </c>
      <c r="AQ126" s="65">
        <f t="shared" si="13"/>
        <v>784.46191720000002</v>
      </c>
      <c r="AR126" s="83"/>
      <c r="AS126" s="83"/>
      <c r="AT126" s="83"/>
      <c r="AU126" s="64"/>
      <c r="AV126" s="55">
        <f t="shared" si="14"/>
        <v>794.49071879999997</v>
      </c>
      <c r="AW126" s="86"/>
      <c r="AX126" s="86"/>
      <c r="AY126" s="86"/>
      <c r="AZ126" s="8">
        <v>281.90000000000003</v>
      </c>
      <c r="BA126" s="5">
        <f t="shared" si="15"/>
        <v>-2.4691358024691192</v>
      </c>
      <c r="BB126" s="5"/>
      <c r="BC126" t="s">
        <v>14</v>
      </c>
      <c r="BD126" s="9" t="s">
        <v>15</v>
      </c>
    </row>
    <row r="127" spans="1:56" x14ac:dyDescent="0.3">
      <c r="A127" t="s">
        <v>543</v>
      </c>
      <c r="B127" t="s">
        <v>544</v>
      </c>
      <c r="D127" s="7">
        <v>3.7</v>
      </c>
      <c r="E127" t="s">
        <v>10</v>
      </c>
      <c r="F127" t="s">
        <v>11</v>
      </c>
      <c r="G127" t="s">
        <v>545</v>
      </c>
      <c r="I127" t="s">
        <v>546</v>
      </c>
      <c r="O127">
        <v>1969002</v>
      </c>
      <c r="P127">
        <v>304.146322</v>
      </c>
      <c r="R127" s="56">
        <f t="shared" si="8"/>
        <v>327.13554240000002</v>
      </c>
      <c r="S127" s="90">
        <v>327.13279999999997</v>
      </c>
      <c r="T127" s="90">
        <v>327.13369999999998</v>
      </c>
      <c r="U127" s="90">
        <v>327.13010000000003</v>
      </c>
      <c r="V127" s="8">
        <v>198</v>
      </c>
      <c r="W127" s="55">
        <f t="shared" si="9"/>
        <v>305.15359847000002</v>
      </c>
      <c r="AA127" s="8"/>
      <c r="AB127" s="56">
        <f t="shared" si="10"/>
        <v>322.18014579999999</v>
      </c>
      <c r="AF127" s="64"/>
      <c r="AG127" s="55">
        <f t="shared" si="11"/>
        <v>287.14302780000003</v>
      </c>
      <c r="AH127" s="86"/>
      <c r="AI127" s="86"/>
      <c r="AJ127" s="86"/>
      <c r="AK127" s="64"/>
      <c r="AL127" s="55">
        <f t="shared" si="12"/>
        <v>303.13904600000001</v>
      </c>
      <c r="AP127" s="64">
        <v>201.86666666666667</v>
      </c>
      <c r="AQ127" s="65">
        <f t="shared" si="13"/>
        <v>339.11572360000002</v>
      </c>
      <c r="AR127" s="83"/>
      <c r="AS127" s="83"/>
      <c r="AT127" s="83"/>
      <c r="AU127" s="64"/>
      <c r="AV127" s="55">
        <f t="shared" si="14"/>
        <v>349.14452520000003</v>
      </c>
      <c r="AW127" s="86"/>
      <c r="AX127" s="86"/>
      <c r="AY127" s="86"/>
      <c r="AZ127" s="8"/>
      <c r="BA127" s="5" t="e">
        <f t="shared" si="15"/>
        <v>#DIV/0!</v>
      </c>
      <c r="BB127" s="5"/>
      <c r="BC127" t="s">
        <v>14</v>
      </c>
      <c r="BD127" s="9" t="s">
        <v>15</v>
      </c>
    </row>
    <row r="128" spans="1:56" x14ac:dyDescent="0.3">
      <c r="A128" t="s">
        <v>547</v>
      </c>
      <c r="B128" t="s">
        <v>548</v>
      </c>
      <c r="D128" s="7">
        <v>0.9</v>
      </c>
      <c r="E128" t="s">
        <v>10</v>
      </c>
      <c r="F128" t="s">
        <v>11</v>
      </c>
      <c r="G128" t="s">
        <v>549</v>
      </c>
      <c r="I128" t="s">
        <v>550</v>
      </c>
      <c r="O128">
        <v>3827</v>
      </c>
      <c r="P128">
        <v>395.26715919999998</v>
      </c>
      <c r="R128" s="56">
        <f t="shared" si="8"/>
        <v>418.2563796</v>
      </c>
      <c r="S128" s="90">
        <v>418.25619999999998</v>
      </c>
      <c r="T128" s="90">
        <v>418.25720000000001</v>
      </c>
      <c r="U128" s="90">
        <v>418.25450000000001</v>
      </c>
      <c r="V128" s="8">
        <v>206.19999999999996</v>
      </c>
      <c r="W128" s="55">
        <f t="shared" si="9"/>
        <v>396.27443567</v>
      </c>
      <c r="AA128" s="8"/>
      <c r="AB128" s="56">
        <f t="shared" si="10"/>
        <v>413.30098299999997</v>
      </c>
      <c r="AF128" s="64"/>
      <c r="AG128" s="55">
        <f t="shared" si="11"/>
        <v>378.26386500000001</v>
      </c>
      <c r="AH128" s="86"/>
      <c r="AI128" s="86"/>
      <c r="AJ128" s="86"/>
      <c r="AK128" s="64"/>
      <c r="AL128" s="55">
        <f t="shared" si="12"/>
        <v>394.25988319999999</v>
      </c>
      <c r="AP128" s="64"/>
      <c r="AQ128" s="65">
        <f t="shared" si="13"/>
        <v>430.23656080000001</v>
      </c>
      <c r="AR128" s="83"/>
      <c r="AS128" s="83"/>
      <c r="AT128" s="83"/>
      <c r="AU128" s="64">
        <v>203.56666666666669</v>
      </c>
      <c r="AV128" s="55">
        <f t="shared" si="14"/>
        <v>440.26536240000001</v>
      </c>
      <c r="AW128" s="86"/>
      <c r="AX128" s="86"/>
      <c r="AY128" s="86"/>
      <c r="AZ128" s="8">
        <v>206.1</v>
      </c>
      <c r="BA128" s="5" t="e">
        <f t="shared" si="15"/>
        <v>#DIV/0!</v>
      </c>
      <c r="BB128" s="5"/>
      <c r="BC128" t="s">
        <v>14</v>
      </c>
      <c r="BD128" s="9" t="s">
        <v>15</v>
      </c>
    </row>
    <row r="129" spans="1:56" x14ac:dyDescent="0.3">
      <c r="A129" t="s">
        <v>551</v>
      </c>
      <c r="B129" t="s">
        <v>552</v>
      </c>
      <c r="D129" s="7">
        <v>3.7</v>
      </c>
      <c r="E129" t="s">
        <v>10</v>
      </c>
      <c r="F129" t="s">
        <v>11</v>
      </c>
      <c r="G129" t="s">
        <v>553</v>
      </c>
      <c r="I129" t="s">
        <v>554</v>
      </c>
      <c r="O129">
        <v>1968998</v>
      </c>
      <c r="P129">
        <v>453.2351476</v>
      </c>
      <c r="R129" s="56">
        <f t="shared" si="8"/>
        <v>476.22436800000003</v>
      </c>
      <c r="V129" s="8"/>
      <c r="W129" s="55">
        <f t="shared" si="9"/>
        <v>454.24242407000003</v>
      </c>
      <c r="X129" s="86">
        <v>454.24</v>
      </c>
      <c r="Y129" s="86">
        <v>454.2364</v>
      </c>
      <c r="Z129" s="86">
        <v>454.23809999999997</v>
      </c>
      <c r="AA129" s="8">
        <v>228.13333333333333</v>
      </c>
      <c r="AB129" s="56">
        <f t="shared" si="10"/>
        <v>471.2689714</v>
      </c>
      <c r="AF129" s="64"/>
      <c r="AG129" s="55">
        <f t="shared" si="11"/>
        <v>436.23185340000003</v>
      </c>
      <c r="AH129" s="86"/>
      <c r="AI129" s="86"/>
      <c r="AJ129" s="86"/>
      <c r="AK129" s="64"/>
      <c r="AL129" s="55">
        <f t="shared" si="12"/>
        <v>452.22787160000001</v>
      </c>
      <c r="AP129" s="64"/>
      <c r="AQ129" s="65">
        <f t="shared" si="13"/>
        <v>488.20454920000003</v>
      </c>
      <c r="AR129" s="83"/>
      <c r="AS129" s="83"/>
      <c r="AT129" s="83"/>
      <c r="AU129" s="64"/>
      <c r="AV129" s="55">
        <f t="shared" si="14"/>
        <v>498.23335080000004</v>
      </c>
      <c r="AW129" s="86"/>
      <c r="AX129" s="86"/>
      <c r="AY129" s="86"/>
      <c r="AZ129" s="8"/>
      <c r="BA129" s="5">
        <f t="shared" si="15"/>
        <v>100</v>
      </c>
      <c r="BB129" s="5"/>
      <c r="BC129" t="s">
        <v>14</v>
      </c>
      <c r="BD129" s="9" t="s">
        <v>15</v>
      </c>
    </row>
    <row r="130" spans="1:56" x14ac:dyDescent="0.3">
      <c r="A130" t="s">
        <v>555</v>
      </c>
      <c r="B130" t="s">
        <v>556</v>
      </c>
      <c r="D130" s="7">
        <v>0.8</v>
      </c>
      <c r="E130" t="s">
        <v>10</v>
      </c>
      <c r="F130" t="s">
        <v>11</v>
      </c>
      <c r="G130" t="s">
        <v>557</v>
      </c>
      <c r="O130">
        <v>1969003</v>
      </c>
      <c r="P130">
        <v>515.29165799999998</v>
      </c>
      <c r="R130" s="56">
        <f t="shared" si="8"/>
        <v>538.28087840000001</v>
      </c>
      <c r="S130" s="90">
        <v>538.27750000000003</v>
      </c>
      <c r="T130" s="90">
        <v>538.27809999999999</v>
      </c>
      <c r="U130" s="90">
        <v>538.27980000000002</v>
      </c>
      <c r="V130" s="8">
        <v>250</v>
      </c>
      <c r="W130" s="55">
        <f t="shared" si="9"/>
        <v>516.29893446999995</v>
      </c>
      <c r="X130" s="86">
        <v>516.29579999999999</v>
      </c>
      <c r="Y130" s="86">
        <v>516.29600000000005</v>
      </c>
      <c r="Z130" s="86">
        <v>516.29629999999997</v>
      </c>
      <c r="AA130" s="8">
        <v>218.63333333333333</v>
      </c>
      <c r="AB130" s="56">
        <f t="shared" si="10"/>
        <v>533.32548180000003</v>
      </c>
      <c r="AF130" s="64">
        <v>218.29999999999998</v>
      </c>
      <c r="AG130" s="55">
        <f t="shared" si="11"/>
        <v>498.28836380000001</v>
      </c>
      <c r="AH130" s="86"/>
      <c r="AI130" s="86"/>
      <c r="AJ130" s="86"/>
      <c r="AK130" s="64"/>
      <c r="AL130" s="55">
        <f t="shared" si="12"/>
        <v>514.28438199999994</v>
      </c>
      <c r="AP130" s="64">
        <v>209.9</v>
      </c>
      <c r="AQ130" s="65">
        <f t="shared" si="13"/>
        <v>550.26105959999995</v>
      </c>
      <c r="AR130" s="83"/>
      <c r="AS130" s="83"/>
      <c r="AT130" s="83"/>
      <c r="AU130" s="64"/>
      <c r="AV130" s="55">
        <f t="shared" si="14"/>
        <v>560.2898611999999</v>
      </c>
      <c r="AW130" s="86"/>
      <c r="AX130" s="86"/>
      <c r="AY130" s="86"/>
      <c r="AZ130" s="8"/>
      <c r="BA130" s="5">
        <f t="shared" si="15"/>
        <v>3.9945113584387806</v>
      </c>
      <c r="BB130" s="5"/>
      <c r="BC130" t="s">
        <v>14</v>
      </c>
      <c r="BD130" s="9" t="s">
        <v>15</v>
      </c>
    </row>
    <row r="131" spans="1:56" x14ac:dyDescent="0.3">
      <c r="A131" t="s">
        <v>558</v>
      </c>
      <c r="B131" t="s">
        <v>559</v>
      </c>
      <c r="D131" s="5">
        <v>1.1887000000000001</v>
      </c>
      <c r="E131" t="s">
        <v>10</v>
      </c>
      <c r="F131" t="s">
        <v>11</v>
      </c>
      <c r="G131" t="s">
        <v>560</v>
      </c>
      <c r="I131" t="s">
        <v>561</v>
      </c>
      <c r="O131">
        <v>39959</v>
      </c>
      <c r="P131">
        <v>425.21784259999998</v>
      </c>
      <c r="R131" s="56">
        <f t="shared" ref="R131:R194" si="16">P131+22.989769-0.0005486</f>
        <v>448.20706300000001</v>
      </c>
      <c r="S131" s="90">
        <v>448.20699999999999</v>
      </c>
      <c r="T131" s="90">
        <v>448.20749999999998</v>
      </c>
      <c r="U131" s="90">
        <v>448.20269999999999</v>
      </c>
      <c r="V131" s="8">
        <v>210.27</v>
      </c>
      <c r="W131" s="55">
        <f t="shared" ref="W131:W194" si="17">P131+1.00727647</f>
        <v>426.22511907000001</v>
      </c>
      <c r="X131" s="86">
        <v>426.22480000000002</v>
      </c>
      <c r="Y131" s="86">
        <v>426.22609999999997</v>
      </c>
      <c r="Z131" s="86">
        <v>426.22289999999998</v>
      </c>
      <c r="AA131" s="5">
        <v>204.62799999999999</v>
      </c>
      <c r="AB131" s="56">
        <f t="shared" ref="AB131:AB194" si="18">P131+18.0343724-0.0005486</f>
        <v>443.25166639999998</v>
      </c>
      <c r="AG131" s="55">
        <f t="shared" ref="AG131:AG194" si="19">P131-18.0105642+1.00727</f>
        <v>408.21454840000001</v>
      </c>
      <c r="AH131" s="86"/>
      <c r="AI131" s="86"/>
      <c r="AJ131" s="86"/>
      <c r="AL131" s="55">
        <f t="shared" ref="AL131:AL194" si="20">P131-1.007276</f>
        <v>424.21056659999999</v>
      </c>
      <c r="AP131" s="68"/>
      <c r="AQ131" s="65">
        <f t="shared" ref="AQ131:AQ194" si="21">P131+34.968853+0.0005486</f>
        <v>460.18724420000001</v>
      </c>
      <c r="AR131" s="83"/>
      <c r="AS131" s="83"/>
      <c r="AT131" s="83"/>
      <c r="AU131" s="68">
        <v>220</v>
      </c>
      <c r="AV131" s="55">
        <f t="shared" ref="AV131:AV194" si="22">P131-1.007276+46.0054792</f>
        <v>470.21604580000002</v>
      </c>
      <c r="AW131" s="86"/>
      <c r="AX131" s="86"/>
      <c r="AY131" s="86"/>
      <c r="AZ131" s="9">
        <v>222.8</v>
      </c>
      <c r="BA131" s="5">
        <f t="shared" ref="BA131:BA194" si="23">(AA131-AP131)/AA131*100</f>
        <v>100</v>
      </c>
      <c r="BB131" s="5"/>
      <c r="BC131" t="s">
        <v>14</v>
      </c>
      <c r="BD131" s="9" t="s">
        <v>562</v>
      </c>
    </row>
    <row r="132" spans="1:56" x14ac:dyDescent="0.3">
      <c r="A132" t="s">
        <v>563</v>
      </c>
      <c r="B132" t="s">
        <v>564</v>
      </c>
      <c r="D132" s="5">
        <v>1.36852</v>
      </c>
      <c r="E132" t="s">
        <v>10</v>
      </c>
      <c r="F132" t="s">
        <v>11</v>
      </c>
      <c r="G132" t="s">
        <v>565</v>
      </c>
      <c r="I132" t="s">
        <v>566</v>
      </c>
      <c r="O132">
        <v>40502</v>
      </c>
      <c r="P132">
        <v>411.2021934</v>
      </c>
      <c r="R132" s="56">
        <f t="shared" si="16"/>
        <v>434.19141380000002</v>
      </c>
      <c r="S132" s="90">
        <v>434.1918</v>
      </c>
      <c r="T132" s="90">
        <v>434.19139999999999</v>
      </c>
      <c r="U132" s="90">
        <v>434.19110000000001</v>
      </c>
      <c r="V132" s="8">
        <v>206.73</v>
      </c>
      <c r="W132" s="55">
        <f t="shared" si="17"/>
        <v>412.20946987000002</v>
      </c>
      <c r="X132" s="86">
        <v>412.20920000000001</v>
      </c>
      <c r="Y132" s="86">
        <v>412.20870000000002</v>
      </c>
      <c r="Z132" s="86">
        <v>412.20769999999999</v>
      </c>
      <c r="AA132" s="5">
        <v>200.303</v>
      </c>
      <c r="AB132" s="56">
        <f t="shared" si="18"/>
        <v>429.23601719999999</v>
      </c>
      <c r="AG132" s="55">
        <f t="shared" si="19"/>
        <v>394.19889920000003</v>
      </c>
      <c r="AH132" s="86"/>
      <c r="AI132" s="86"/>
      <c r="AJ132" s="86"/>
      <c r="AL132" s="55">
        <f t="shared" si="20"/>
        <v>410.19491740000001</v>
      </c>
      <c r="AP132" s="68">
        <v>202.17</v>
      </c>
      <c r="AQ132" s="65">
        <f t="shared" si="21"/>
        <v>446.17159500000002</v>
      </c>
      <c r="AR132" s="83"/>
      <c r="AS132" s="83"/>
      <c r="AT132" s="83"/>
      <c r="AU132" s="68"/>
      <c r="AV132" s="55">
        <f t="shared" si="22"/>
        <v>456.20039660000003</v>
      </c>
      <c r="AW132" s="86"/>
      <c r="AX132" s="86"/>
      <c r="AY132" s="86"/>
      <c r="AZ132" s="9"/>
      <c r="BA132" s="5">
        <f t="shared" si="23"/>
        <v>-0.93208788685141519</v>
      </c>
      <c r="BB132" s="5"/>
      <c r="BC132" t="s">
        <v>14</v>
      </c>
      <c r="BD132" s="9" t="s">
        <v>562</v>
      </c>
    </row>
    <row r="133" spans="1:56" x14ac:dyDescent="0.3">
      <c r="A133" t="s">
        <v>567</v>
      </c>
      <c r="B133" t="s">
        <v>484</v>
      </c>
      <c r="D133" s="5">
        <v>9.6999999999999993</v>
      </c>
      <c r="E133" t="s">
        <v>10</v>
      </c>
      <c r="F133" t="s">
        <v>11</v>
      </c>
      <c r="G133" t="s">
        <v>568</v>
      </c>
      <c r="I133" t="s">
        <v>569</v>
      </c>
      <c r="O133">
        <v>1968613</v>
      </c>
      <c r="P133">
        <v>705.53082659999995</v>
      </c>
      <c r="R133" s="56">
        <f t="shared" si="16"/>
        <v>728.52004699999998</v>
      </c>
      <c r="V133" s="5"/>
      <c r="W133" s="55">
        <f t="shared" si="17"/>
        <v>706.53810306999992</v>
      </c>
      <c r="X133" s="86">
        <v>706.54449999999997</v>
      </c>
      <c r="Y133" s="86">
        <v>706.53909999999996</v>
      </c>
      <c r="Z133" s="86">
        <v>706.53200000000004</v>
      </c>
      <c r="AA133" s="8">
        <v>280.8</v>
      </c>
      <c r="AB133" s="56">
        <f t="shared" si="18"/>
        <v>723.5646504</v>
      </c>
      <c r="AG133" s="55">
        <f t="shared" si="19"/>
        <v>688.52753239999993</v>
      </c>
      <c r="AH133" s="86"/>
      <c r="AI133" s="86"/>
      <c r="AJ133" s="86"/>
      <c r="AL133" s="55">
        <f t="shared" si="20"/>
        <v>704.52355059999991</v>
      </c>
      <c r="AP133" s="68"/>
      <c r="AQ133" s="65">
        <f t="shared" si="21"/>
        <v>740.50022819999992</v>
      </c>
      <c r="AR133" s="83"/>
      <c r="AS133" s="83"/>
      <c r="AT133" s="83"/>
      <c r="AU133" s="68"/>
      <c r="AV133" s="55">
        <f t="shared" si="22"/>
        <v>750.52902979999988</v>
      </c>
      <c r="AW133" s="86"/>
      <c r="AX133" s="86"/>
      <c r="AY133" s="86"/>
      <c r="AZ133" s="9">
        <v>292.67</v>
      </c>
      <c r="BA133" s="5">
        <f t="shared" si="23"/>
        <v>100</v>
      </c>
      <c r="BB133" s="5"/>
      <c r="BC133" t="s">
        <v>14</v>
      </c>
      <c r="BD133" s="9" t="s">
        <v>562</v>
      </c>
    </row>
    <row r="134" spans="1:56" x14ac:dyDescent="0.3">
      <c r="A134" t="s">
        <v>570</v>
      </c>
      <c r="B134" t="s">
        <v>275</v>
      </c>
      <c r="D134" s="5">
        <v>6.7</v>
      </c>
      <c r="E134" t="s">
        <v>10</v>
      </c>
      <c r="F134" t="s">
        <v>11</v>
      </c>
      <c r="G134" t="s">
        <v>571</v>
      </c>
      <c r="I134" t="s">
        <v>572</v>
      </c>
      <c r="O134">
        <v>83869</v>
      </c>
      <c r="P134">
        <v>402.34976160000002</v>
      </c>
      <c r="R134" s="56">
        <f t="shared" si="16"/>
        <v>425.33898200000004</v>
      </c>
      <c r="V134" s="5"/>
      <c r="W134" s="55">
        <f t="shared" si="17"/>
        <v>403.35703807000004</v>
      </c>
      <c r="AA134" s="5"/>
      <c r="AB134" s="56">
        <f t="shared" si="18"/>
        <v>420.38358540000002</v>
      </c>
      <c r="AG134" s="55">
        <f t="shared" si="19"/>
        <v>385.34646740000005</v>
      </c>
      <c r="AH134" s="86"/>
      <c r="AI134" s="86"/>
      <c r="AJ134" s="86"/>
      <c r="AK134" s="68">
        <v>208.27</v>
      </c>
      <c r="AL134" s="55">
        <f t="shared" si="20"/>
        <v>401.34248560000003</v>
      </c>
      <c r="AP134" s="68"/>
      <c r="AQ134" s="65">
        <f t="shared" si="21"/>
        <v>437.31916320000005</v>
      </c>
      <c r="AR134" s="83"/>
      <c r="AS134" s="83"/>
      <c r="AT134" s="83"/>
      <c r="AU134" s="68"/>
      <c r="AV134" s="55">
        <f t="shared" si="22"/>
        <v>447.34796480000006</v>
      </c>
      <c r="AW134" s="86"/>
      <c r="AX134" s="86"/>
      <c r="AY134" s="86"/>
      <c r="AZ134" s="9"/>
      <c r="BA134" s="5" t="e">
        <f t="shared" si="23"/>
        <v>#DIV/0!</v>
      </c>
      <c r="BB134" s="5"/>
      <c r="BC134" t="s">
        <v>14</v>
      </c>
      <c r="BD134" s="9" t="s">
        <v>562</v>
      </c>
    </row>
    <row r="135" spans="1:56" x14ac:dyDescent="0.3">
      <c r="A135" t="s">
        <v>573</v>
      </c>
      <c r="B135" t="s">
        <v>574</v>
      </c>
      <c r="D135" s="5">
        <v>12.42412</v>
      </c>
      <c r="E135" t="s">
        <v>10</v>
      </c>
      <c r="F135" t="s">
        <v>11</v>
      </c>
      <c r="G135" t="s">
        <v>575</v>
      </c>
      <c r="I135" t="s">
        <v>576</v>
      </c>
      <c r="O135">
        <v>1968610</v>
      </c>
      <c r="P135">
        <v>888.69313220000004</v>
      </c>
      <c r="R135" s="56">
        <f t="shared" si="16"/>
        <v>911.68235260000006</v>
      </c>
      <c r="S135" s="90">
        <v>911.68780000000004</v>
      </c>
      <c r="T135" s="90">
        <v>911.67639999999994</v>
      </c>
      <c r="U135" s="90">
        <v>911.68150000000003</v>
      </c>
      <c r="V135" s="8">
        <v>314.77</v>
      </c>
      <c r="W135" s="55">
        <f t="shared" si="17"/>
        <v>889.70040867</v>
      </c>
      <c r="X135" s="86">
        <v>889.70860000000005</v>
      </c>
      <c r="Y135" s="86">
        <v>889.70169999999996</v>
      </c>
      <c r="Z135" s="86">
        <v>889.69629999999995</v>
      </c>
      <c r="AA135" s="5">
        <v>314.428</v>
      </c>
      <c r="AB135" s="56">
        <f t="shared" si="18"/>
        <v>906.72695600000009</v>
      </c>
      <c r="AG135" s="55">
        <f t="shared" si="19"/>
        <v>871.68983800000001</v>
      </c>
      <c r="AH135" s="86"/>
      <c r="AI135" s="86"/>
      <c r="AJ135" s="86"/>
      <c r="AL135" s="55">
        <f t="shared" si="20"/>
        <v>887.68585619999999</v>
      </c>
      <c r="AP135" s="68">
        <v>309.83</v>
      </c>
      <c r="AQ135" s="65">
        <f t="shared" si="21"/>
        <v>923.66253380000001</v>
      </c>
      <c r="AR135" s="83"/>
      <c r="AS135" s="83"/>
      <c r="AT135" s="83"/>
      <c r="AU135" s="68"/>
      <c r="AV135" s="55">
        <f t="shared" si="22"/>
        <v>933.69133539999996</v>
      </c>
      <c r="AW135" s="86"/>
      <c r="AX135" s="86"/>
      <c r="AY135" s="86"/>
      <c r="AZ135" s="9"/>
      <c r="BA135" s="5">
        <f t="shared" si="23"/>
        <v>1.462337959723693</v>
      </c>
      <c r="BB135" s="5"/>
      <c r="BC135" t="s">
        <v>14</v>
      </c>
      <c r="BD135" s="9" t="s">
        <v>562</v>
      </c>
    </row>
    <row r="136" spans="1:56" x14ac:dyDescent="0.3">
      <c r="A136" t="s">
        <v>577</v>
      </c>
      <c r="B136" t="s">
        <v>578</v>
      </c>
      <c r="D136" s="5">
        <v>11.97739</v>
      </c>
      <c r="E136" t="s">
        <v>10</v>
      </c>
      <c r="F136" t="s">
        <v>11</v>
      </c>
      <c r="G136" t="s">
        <v>579</v>
      </c>
      <c r="I136" t="s">
        <v>580</v>
      </c>
      <c r="O136">
        <v>1968607</v>
      </c>
      <c r="P136">
        <v>850.60471619999998</v>
      </c>
      <c r="R136" s="56">
        <f t="shared" si="16"/>
        <v>873.59393660000001</v>
      </c>
      <c r="S136" s="90">
        <v>873.59439999999995</v>
      </c>
      <c r="T136" s="90">
        <v>873.59389999999996</v>
      </c>
      <c r="U136" s="90">
        <v>873.59400000000005</v>
      </c>
      <c r="V136" s="8">
        <v>302.73</v>
      </c>
      <c r="W136" s="55">
        <f t="shared" si="17"/>
        <v>851.61199266999995</v>
      </c>
      <c r="X136" s="86">
        <v>851.6105</v>
      </c>
      <c r="Y136" s="86">
        <v>851.61180000000002</v>
      </c>
      <c r="Z136" s="86">
        <v>851.61490000000003</v>
      </c>
      <c r="AA136" s="5">
        <v>301.49799999999999</v>
      </c>
      <c r="AB136" s="56">
        <f t="shared" si="18"/>
        <v>868.63854000000003</v>
      </c>
      <c r="AG136" s="55">
        <f t="shared" si="19"/>
        <v>833.60142199999996</v>
      </c>
      <c r="AH136" s="86"/>
      <c r="AI136" s="86"/>
      <c r="AJ136" s="86"/>
      <c r="AL136" s="55">
        <f t="shared" si="20"/>
        <v>849.59744019999994</v>
      </c>
      <c r="AP136" s="68">
        <v>297.93</v>
      </c>
      <c r="AQ136" s="65">
        <f t="shared" si="21"/>
        <v>885.57411779999995</v>
      </c>
      <c r="AR136" s="83"/>
      <c r="AS136" s="83"/>
      <c r="AT136" s="83"/>
      <c r="AU136" s="68"/>
      <c r="AV136" s="55">
        <f t="shared" si="22"/>
        <v>895.60291939999991</v>
      </c>
      <c r="AW136" s="86"/>
      <c r="AX136" s="86"/>
      <c r="AY136" s="86"/>
      <c r="AZ136" s="9"/>
      <c r="BA136" s="5">
        <f t="shared" si="23"/>
        <v>1.1834241023157646</v>
      </c>
      <c r="BB136" s="5"/>
      <c r="BC136" t="s">
        <v>14</v>
      </c>
      <c r="BD136" s="9" t="s">
        <v>562</v>
      </c>
    </row>
    <row r="137" spans="1:56" x14ac:dyDescent="0.3">
      <c r="A137" t="s">
        <v>581</v>
      </c>
      <c r="B137" t="s">
        <v>582</v>
      </c>
      <c r="D137" s="5">
        <v>12.200419999999999</v>
      </c>
      <c r="E137" t="s">
        <v>10</v>
      </c>
      <c r="F137" t="s">
        <v>11</v>
      </c>
      <c r="G137" t="s">
        <v>583</v>
      </c>
      <c r="I137" t="s">
        <v>584</v>
      </c>
      <c r="O137">
        <v>1968609</v>
      </c>
      <c r="P137">
        <v>567.52263140000002</v>
      </c>
      <c r="R137" s="56">
        <f t="shared" si="16"/>
        <v>590.51185180000004</v>
      </c>
      <c r="S137" s="90">
        <v>590.51220000000001</v>
      </c>
      <c r="T137" s="90">
        <v>590.51369999999997</v>
      </c>
      <c r="U137" s="90">
        <v>590.51099999999997</v>
      </c>
      <c r="V137" s="5">
        <v>259</v>
      </c>
      <c r="W137" s="55">
        <f t="shared" si="17"/>
        <v>568.52990786999999</v>
      </c>
      <c r="X137" s="86">
        <v>568.53129999999999</v>
      </c>
      <c r="Y137" s="86">
        <v>568.52779999999996</v>
      </c>
      <c r="Z137" s="86">
        <v>568.52779999999996</v>
      </c>
      <c r="AA137" s="5">
        <v>263.59699999999998</v>
      </c>
      <c r="AB137" s="56">
        <f t="shared" si="18"/>
        <v>585.55645520000007</v>
      </c>
      <c r="AG137" s="55">
        <f t="shared" si="19"/>
        <v>550.5193372</v>
      </c>
      <c r="AH137" s="86"/>
      <c r="AI137" s="86"/>
      <c r="AJ137" s="86"/>
      <c r="AK137" s="68">
        <v>263.52999999999997</v>
      </c>
      <c r="AL137" s="55">
        <f t="shared" si="20"/>
        <v>566.51535539999998</v>
      </c>
      <c r="AP137" s="68">
        <v>264.02999999999997</v>
      </c>
      <c r="AQ137" s="65">
        <f t="shared" si="21"/>
        <v>602.49203299999999</v>
      </c>
      <c r="AR137" s="83"/>
      <c r="AS137" s="83"/>
      <c r="AT137" s="83"/>
      <c r="AU137" s="68">
        <v>256.83</v>
      </c>
      <c r="AV137" s="55">
        <f t="shared" si="22"/>
        <v>612.52083459999994</v>
      </c>
      <c r="AW137" s="86"/>
      <c r="AX137" s="86"/>
      <c r="AY137" s="86"/>
      <c r="AZ137" s="9">
        <v>263.60000000000002</v>
      </c>
      <c r="BA137" s="5">
        <f t="shared" si="23"/>
        <v>-0.16426590590939683</v>
      </c>
      <c r="BB137" s="5"/>
      <c r="BC137" t="s">
        <v>14</v>
      </c>
      <c r="BD137" s="9" t="s">
        <v>562</v>
      </c>
    </row>
    <row r="138" spans="1:56" x14ac:dyDescent="0.3">
      <c r="A138" t="s">
        <v>585</v>
      </c>
      <c r="B138" t="s">
        <v>586</v>
      </c>
      <c r="D138" s="5">
        <v>11.003130000000001</v>
      </c>
      <c r="E138" t="s">
        <v>10</v>
      </c>
      <c r="F138" t="s">
        <v>11</v>
      </c>
      <c r="G138" t="s">
        <v>587</v>
      </c>
      <c r="I138" t="s">
        <v>588</v>
      </c>
      <c r="O138">
        <v>1968611</v>
      </c>
      <c r="P138">
        <v>955.68771279999999</v>
      </c>
      <c r="R138" s="56">
        <f t="shared" si="16"/>
        <v>978.67693320000001</v>
      </c>
      <c r="S138" s="90">
        <v>978.6816</v>
      </c>
      <c r="T138" s="90">
        <v>978.67690000000005</v>
      </c>
      <c r="U138" s="90">
        <v>978.68039999999996</v>
      </c>
      <c r="V138" s="8">
        <v>321.77</v>
      </c>
      <c r="W138" s="55">
        <f t="shared" si="17"/>
        <v>956.69498926999995</v>
      </c>
      <c r="X138" s="86">
        <v>956.69899999999996</v>
      </c>
      <c r="Y138" s="86">
        <v>956.69719999999995</v>
      </c>
      <c r="Z138" s="86">
        <v>956.70330000000001</v>
      </c>
      <c r="AA138" s="5">
        <v>319.79700000000003</v>
      </c>
      <c r="AB138" s="56">
        <f t="shared" si="18"/>
        <v>973.72153660000004</v>
      </c>
      <c r="AF138" s="68">
        <v>323.02999999999997</v>
      </c>
      <c r="AG138" s="55">
        <f t="shared" si="19"/>
        <v>938.68441859999996</v>
      </c>
      <c r="AH138" s="86"/>
      <c r="AI138" s="86"/>
      <c r="AJ138" s="86"/>
      <c r="AL138" s="55">
        <f t="shared" si="20"/>
        <v>954.68043679999994</v>
      </c>
      <c r="AP138" s="68">
        <v>319.33</v>
      </c>
      <c r="AQ138" s="65">
        <f t="shared" si="21"/>
        <v>990.65711439999995</v>
      </c>
      <c r="AR138" s="83"/>
      <c r="AS138" s="83"/>
      <c r="AT138" s="83"/>
      <c r="AU138" s="68"/>
      <c r="AV138" s="55">
        <f t="shared" si="22"/>
        <v>1000.6859159999999</v>
      </c>
      <c r="AW138" s="86"/>
      <c r="AX138" s="86"/>
      <c r="AY138" s="86"/>
      <c r="AZ138" s="9"/>
      <c r="BA138" s="5">
        <f t="shared" si="23"/>
        <v>0.1460301378687234</v>
      </c>
      <c r="BB138" s="5"/>
      <c r="BC138" t="s">
        <v>14</v>
      </c>
      <c r="BD138" s="9" t="s">
        <v>562</v>
      </c>
    </row>
    <row r="139" spans="1:56" x14ac:dyDescent="0.3">
      <c r="A139" t="s">
        <v>589</v>
      </c>
      <c r="B139" t="s">
        <v>450</v>
      </c>
      <c r="D139" s="5">
        <v>11.52885</v>
      </c>
      <c r="E139" t="s">
        <v>10</v>
      </c>
      <c r="F139" t="s">
        <v>11</v>
      </c>
      <c r="G139" t="s">
        <v>590</v>
      </c>
      <c r="I139" t="s">
        <v>591</v>
      </c>
      <c r="O139">
        <v>83829</v>
      </c>
      <c r="P139">
        <v>701.58053740000003</v>
      </c>
      <c r="R139" s="56">
        <f t="shared" si="16"/>
        <v>724.56975780000005</v>
      </c>
      <c r="S139" s="90">
        <v>724.5729</v>
      </c>
      <c r="T139" s="90">
        <v>724.57129999999995</v>
      </c>
      <c r="U139" s="90">
        <v>724.57</v>
      </c>
      <c r="V139" s="5">
        <v>281.24299999999999</v>
      </c>
      <c r="W139" s="55">
        <f t="shared" si="17"/>
        <v>702.58781386999999</v>
      </c>
      <c r="X139" s="86">
        <v>702.59079999999994</v>
      </c>
      <c r="Y139" s="86">
        <v>702.59040000000005</v>
      </c>
      <c r="Z139" s="86">
        <v>702.58699999999999</v>
      </c>
      <c r="AA139" s="5">
        <v>284.90499999999997</v>
      </c>
      <c r="AB139" s="56">
        <f t="shared" si="18"/>
        <v>719.61436120000008</v>
      </c>
      <c r="AG139" s="55">
        <f t="shared" si="19"/>
        <v>684.5772432</v>
      </c>
      <c r="AH139" s="86"/>
      <c r="AI139" s="86"/>
      <c r="AJ139" s="86"/>
      <c r="AL139" s="55">
        <f t="shared" si="20"/>
        <v>700.57326139999998</v>
      </c>
      <c r="AP139" s="68">
        <v>287.17</v>
      </c>
      <c r="AQ139" s="65">
        <f t="shared" si="21"/>
        <v>736.54993899999999</v>
      </c>
      <c r="AR139" s="83"/>
      <c r="AS139" s="83"/>
      <c r="AT139" s="83"/>
      <c r="AU139" s="68"/>
      <c r="AV139" s="55">
        <f t="shared" si="22"/>
        <v>746.57874059999995</v>
      </c>
      <c r="AW139" s="86"/>
      <c r="AX139" s="86"/>
      <c r="AY139" s="86"/>
      <c r="AZ139" s="9">
        <v>286.52999999999997</v>
      </c>
      <c r="BA139" s="5">
        <f t="shared" si="23"/>
        <v>-0.79500184271951813</v>
      </c>
      <c r="BB139" s="5"/>
      <c r="BC139" t="s">
        <v>14</v>
      </c>
    </row>
    <row r="140" spans="1:56" x14ac:dyDescent="0.3">
      <c r="A140" t="s">
        <v>592</v>
      </c>
      <c r="B140" t="s">
        <v>593</v>
      </c>
      <c r="D140" s="5">
        <v>4.9996</v>
      </c>
      <c r="E140" t="s">
        <v>10</v>
      </c>
      <c r="F140" t="s">
        <v>11</v>
      </c>
      <c r="G140" t="s">
        <v>594</v>
      </c>
      <c r="I140" t="s">
        <v>595</v>
      </c>
      <c r="O140">
        <v>1968612</v>
      </c>
      <c r="P140">
        <v>311.28241420000001</v>
      </c>
      <c r="R140" s="56">
        <f t="shared" si="16"/>
        <v>334.27163460000003</v>
      </c>
      <c r="S140" s="90">
        <v>334.27609999999999</v>
      </c>
      <c r="T140" s="90">
        <v>334.27010000000001</v>
      </c>
      <c r="U140" s="90">
        <v>334.27260000000001</v>
      </c>
      <c r="V140" s="8">
        <v>187.4</v>
      </c>
      <c r="W140" s="55">
        <f t="shared" si="17"/>
        <v>312.28969067000003</v>
      </c>
      <c r="X140" s="86">
        <v>312.2901</v>
      </c>
      <c r="Y140" s="86">
        <v>312.28699999999998</v>
      </c>
      <c r="Z140" s="86">
        <v>312.28949999999998</v>
      </c>
      <c r="AA140" s="5">
        <v>190.286</v>
      </c>
      <c r="AB140" s="56">
        <f t="shared" si="18"/>
        <v>329.316238</v>
      </c>
      <c r="AG140" s="55">
        <f t="shared" si="19"/>
        <v>294.27912000000003</v>
      </c>
      <c r="AH140" s="86"/>
      <c r="AI140" s="86"/>
      <c r="AJ140" s="86"/>
      <c r="AL140" s="55">
        <f t="shared" si="20"/>
        <v>310.27513820000001</v>
      </c>
      <c r="AP140" s="68"/>
      <c r="AQ140" s="65">
        <f t="shared" si="21"/>
        <v>346.25181580000003</v>
      </c>
      <c r="AR140" s="83"/>
      <c r="AS140" s="83"/>
      <c r="AT140" s="83"/>
      <c r="AU140" s="68"/>
      <c r="AV140" s="55">
        <f t="shared" si="22"/>
        <v>356.28061740000004</v>
      </c>
      <c r="AW140" s="86"/>
      <c r="AX140" s="86"/>
      <c r="AY140" s="86"/>
      <c r="AZ140" s="9">
        <v>195.03</v>
      </c>
      <c r="BA140" s="5">
        <f t="shared" si="23"/>
        <v>100</v>
      </c>
      <c r="BB140" s="5"/>
      <c r="BC140" t="s">
        <v>14</v>
      </c>
      <c r="BD140" s="9" t="s">
        <v>562</v>
      </c>
    </row>
    <row r="141" spans="1:56" x14ac:dyDescent="0.3">
      <c r="A141" t="s">
        <v>596</v>
      </c>
      <c r="B141" t="s">
        <v>597</v>
      </c>
      <c r="D141" s="5">
        <v>2.6897199999999999</v>
      </c>
      <c r="E141" t="s">
        <v>10</v>
      </c>
      <c r="F141" t="s">
        <v>11</v>
      </c>
      <c r="G141" t="s">
        <v>598</v>
      </c>
      <c r="I141" t="s">
        <v>599</v>
      </c>
      <c r="O141">
        <v>42717</v>
      </c>
      <c r="P141">
        <v>374.28207980000002</v>
      </c>
      <c r="R141" s="56">
        <f t="shared" si="16"/>
        <v>397.27130020000004</v>
      </c>
      <c r="S141" s="90">
        <v>397.2706</v>
      </c>
      <c r="T141" s="90">
        <v>397.2731</v>
      </c>
      <c r="U141" s="90">
        <v>397.274</v>
      </c>
      <c r="V141" s="8">
        <v>194.13</v>
      </c>
      <c r="W141" s="55">
        <f t="shared" si="17"/>
        <v>375.28935627000004</v>
      </c>
      <c r="X141" s="86">
        <v>375.28989999999999</v>
      </c>
      <c r="Y141" s="86">
        <v>375.2876</v>
      </c>
      <c r="Z141" s="86">
        <v>375.29079999999999</v>
      </c>
      <c r="AA141" s="5">
        <v>196.94399999999999</v>
      </c>
      <c r="AB141" s="56">
        <f t="shared" si="18"/>
        <v>392.31590360000001</v>
      </c>
      <c r="AG141" s="55">
        <f t="shared" si="19"/>
        <v>357.27878560000005</v>
      </c>
      <c r="AH141" s="86"/>
      <c r="AI141" s="86"/>
      <c r="AJ141" s="86"/>
      <c r="AL141" s="55">
        <f t="shared" si="20"/>
        <v>373.27480380000003</v>
      </c>
      <c r="AP141" s="68">
        <v>205.87</v>
      </c>
      <c r="AQ141" s="65">
        <f t="shared" si="21"/>
        <v>409.25148140000005</v>
      </c>
      <c r="AR141" s="83"/>
      <c r="AS141" s="83"/>
      <c r="AT141" s="83"/>
      <c r="AU141" s="68"/>
      <c r="AV141" s="55">
        <f t="shared" si="22"/>
        <v>419.28028300000005</v>
      </c>
      <c r="AW141" s="86"/>
      <c r="AX141" s="86"/>
      <c r="AY141" s="86"/>
      <c r="AZ141" s="9">
        <v>200.47</v>
      </c>
      <c r="BA141" s="5">
        <f t="shared" si="23"/>
        <v>-4.5322528231375507</v>
      </c>
      <c r="BB141" s="5"/>
      <c r="BC141" t="s">
        <v>14</v>
      </c>
      <c r="BD141" s="9" t="s">
        <v>562</v>
      </c>
    </row>
    <row r="142" spans="1:56" x14ac:dyDescent="0.3">
      <c r="A142" t="s">
        <v>600</v>
      </c>
      <c r="B142" t="s">
        <v>298</v>
      </c>
      <c r="D142" s="5">
        <v>11.004350000000001</v>
      </c>
      <c r="E142" t="s">
        <v>10</v>
      </c>
      <c r="F142" t="s">
        <v>11</v>
      </c>
      <c r="G142" t="s">
        <v>601</v>
      </c>
      <c r="I142" t="s">
        <v>602</v>
      </c>
      <c r="O142">
        <v>1968616</v>
      </c>
      <c r="P142">
        <v>412.37049580000001</v>
      </c>
      <c r="R142" s="56">
        <f t="shared" si="16"/>
        <v>435.35971620000004</v>
      </c>
      <c r="V142" s="5"/>
      <c r="W142" s="55">
        <f t="shared" si="17"/>
        <v>413.37777227000004</v>
      </c>
      <c r="X142" s="86">
        <v>413.3775</v>
      </c>
      <c r="Y142" s="86">
        <v>413.37729999999999</v>
      </c>
      <c r="Z142" s="86">
        <v>413.37819999999999</v>
      </c>
      <c r="AA142" s="5">
        <v>216.17500000000001</v>
      </c>
      <c r="AB142" s="56">
        <f t="shared" si="18"/>
        <v>430.40431960000001</v>
      </c>
      <c r="AG142" s="55">
        <f t="shared" si="19"/>
        <v>395.36720160000004</v>
      </c>
      <c r="AH142" s="86"/>
      <c r="AI142" s="86"/>
      <c r="AJ142" s="86"/>
      <c r="AL142" s="55">
        <f t="shared" si="20"/>
        <v>411.36321980000002</v>
      </c>
      <c r="AP142" s="68"/>
      <c r="AQ142" s="65">
        <f t="shared" si="21"/>
        <v>447.33989740000004</v>
      </c>
      <c r="AR142" s="83"/>
      <c r="AS142" s="83"/>
      <c r="AT142" s="83"/>
      <c r="AU142" s="68"/>
      <c r="AV142" s="55">
        <f t="shared" si="22"/>
        <v>457.36869900000005</v>
      </c>
      <c r="AW142" s="86"/>
      <c r="AX142" s="86"/>
      <c r="AY142" s="86"/>
      <c r="AZ142" s="9"/>
      <c r="BA142" s="5">
        <f t="shared" si="23"/>
        <v>100</v>
      </c>
      <c r="BB142" s="5"/>
      <c r="BC142" t="s">
        <v>14</v>
      </c>
    </row>
    <row r="143" spans="1:56" x14ac:dyDescent="0.3">
      <c r="A143" t="s">
        <v>603</v>
      </c>
      <c r="B143" t="s">
        <v>604</v>
      </c>
      <c r="D143" s="5">
        <v>10.05363</v>
      </c>
      <c r="E143" t="s">
        <v>10</v>
      </c>
      <c r="F143" t="s">
        <v>11</v>
      </c>
      <c r="G143" t="s">
        <v>605</v>
      </c>
      <c r="I143" t="s">
        <v>606</v>
      </c>
      <c r="O143">
        <v>1968608</v>
      </c>
      <c r="P143">
        <v>451.43890620000002</v>
      </c>
      <c r="R143" s="56">
        <f t="shared" si="16"/>
        <v>474.42812660000004</v>
      </c>
      <c r="S143" s="90">
        <v>474.42989999999998</v>
      </c>
      <c r="T143" s="90">
        <v>474.42899999999997</v>
      </c>
      <c r="U143" s="90">
        <v>474.42869999999999</v>
      </c>
      <c r="V143" s="8">
        <v>232.5</v>
      </c>
      <c r="W143" s="55">
        <f t="shared" si="17"/>
        <v>452.44618267000004</v>
      </c>
      <c r="AA143" s="5"/>
      <c r="AB143" s="56">
        <f t="shared" si="18"/>
        <v>469.47273000000001</v>
      </c>
      <c r="AG143" s="55">
        <f t="shared" si="19"/>
        <v>434.43561200000005</v>
      </c>
      <c r="AH143" s="86"/>
      <c r="AI143" s="86"/>
      <c r="AJ143" s="86"/>
      <c r="AK143" s="62">
        <v>235.67400000000001</v>
      </c>
      <c r="AL143" s="55">
        <f t="shared" si="20"/>
        <v>450.43163020000003</v>
      </c>
      <c r="AP143" s="68"/>
      <c r="AQ143" s="65">
        <f t="shared" si="21"/>
        <v>486.40830780000005</v>
      </c>
      <c r="AR143" s="83"/>
      <c r="AS143" s="83"/>
      <c r="AT143" s="83"/>
      <c r="AU143" s="68"/>
      <c r="AV143" s="55">
        <f t="shared" si="22"/>
        <v>496.43710940000005</v>
      </c>
      <c r="AW143" s="86"/>
      <c r="AX143" s="86"/>
      <c r="AY143" s="86"/>
      <c r="AZ143" s="9">
        <v>239.6</v>
      </c>
      <c r="BA143" s="5" t="e">
        <f t="shared" si="23"/>
        <v>#DIV/0!</v>
      </c>
      <c r="BB143" s="5"/>
      <c r="BC143" t="s">
        <v>14</v>
      </c>
      <c r="BD143" s="9" t="s">
        <v>562</v>
      </c>
    </row>
    <row r="144" spans="1:56" x14ac:dyDescent="0.3">
      <c r="A144" t="s">
        <v>607</v>
      </c>
      <c r="B144" t="s">
        <v>556</v>
      </c>
      <c r="D144" s="5">
        <v>1</v>
      </c>
      <c r="E144" t="s">
        <v>10</v>
      </c>
      <c r="F144" t="s">
        <v>11</v>
      </c>
      <c r="G144" t="s">
        <v>608</v>
      </c>
      <c r="I144" t="s">
        <v>609</v>
      </c>
      <c r="O144">
        <v>1968618</v>
      </c>
      <c r="P144">
        <v>515.29165799999998</v>
      </c>
      <c r="R144" s="56">
        <f t="shared" si="16"/>
        <v>538.28087840000001</v>
      </c>
      <c r="S144" s="90">
        <v>538.28210000000001</v>
      </c>
      <c r="T144" s="90">
        <v>538.28510000000006</v>
      </c>
      <c r="U144" s="90">
        <v>538.28139999999996</v>
      </c>
      <c r="V144" s="8">
        <v>214.7</v>
      </c>
      <c r="W144" s="55">
        <f t="shared" si="17"/>
        <v>516.29893446999995</v>
      </c>
      <c r="X144" s="86">
        <v>516.30020000000002</v>
      </c>
      <c r="Y144" s="86">
        <v>516.29690000000005</v>
      </c>
      <c r="Z144" s="86">
        <v>516.29840000000002</v>
      </c>
      <c r="AA144" s="8">
        <v>212.57</v>
      </c>
      <c r="AB144" s="56">
        <f t="shared" si="18"/>
        <v>533.32548180000003</v>
      </c>
      <c r="AC144" s="90">
        <v>533.32569999999998</v>
      </c>
      <c r="AF144" s="68">
        <v>212.3</v>
      </c>
      <c r="AG144" s="55">
        <f t="shared" si="19"/>
        <v>498.28836380000001</v>
      </c>
      <c r="AH144" s="86"/>
      <c r="AI144" s="86"/>
      <c r="AJ144" s="86"/>
      <c r="AK144" s="68">
        <v>208.33</v>
      </c>
      <c r="AL144" s="55">
        <f t="shared" si="20"/>
        <v>514.28438199999994</v>
      </c>
      <c r="AP144" s="68">
        <v>209.1</v>
      </c>
      <c r="AQ144" s="65">
        <f t="shared" si="21"/>
        <v>550.26105959999995</v>
      </c>
      <c r="AR144" s="83"/>
      <c r="AS144" s="83"/>
      <c r="AT144" s="83"/>
      <c r="AU144" s="68"/>
      <c r="AV144" s="55">
        <f t="shared" si="22"/>
        <v>560.2898611999999</v>
      </c>
      <c r="AW144" s="86"/>
      <c r="AX144" s="86"/>
      <c r="AY144" s="86"/>
      <c r="AZ144" s="9"/>
      <c r="BA144" s="5">
        <f t="shared" si="23"/>
        <v>1.6324034435715289</v>
      </c>
      <c r="BB144" s="5"/>
      <c r="BC144" t="s">
        <v>14</v>
      </c>
      <c r="BD144" s="9" t="s">
        <v>562</v>
      </c>
    </row>
    <row r="145" spans="1:56" x14ac:dyDescent="0.3">
      <c r="A145" t="s">
        <v>610</v>
      </c>
      <c r="B145" t="s">
        <v>611</v>
      </c>
      <c r="D145" s="5">
        <v>1.0101199999999999</v>
      </c>
      <c r="E145" t="s">
        <v>10</v>
      </c>
      <c r="F145" t="s">
        <v>11</v>
      </c>
      <c r="G145" t="s">
        <v>612</v>
      </c>
      <c r="I145" t="s">
        <v>613</v>
      </c>
      <c r="O145">
        <v>1968617</v>
      </c>
      <c r="P145">
        <v>499.29674299999999</v>
      </c>
      <c r="R145" s="56">
        <f t="shared" si="16"/>
        <v>522.28596340000001</v>
      </c>
      <c r="S145" s="90">
        <v>522.28620000000001</v>
      </c>
      <c r="T145" s="90">
        <v>522.29079999999999</v>
      </c>
      <c r="U145" s="90">
        <v>522.28499999999997</v>
      </c>
      <c r="V145" s="8">
        <v>214.87</v>
      </c>
      <c r="W145" s="55">
        <f t="shared" si="17"/>
        <v>500.30401947000001</v>
      </c>
      <c r="AA145" s="5"/>
      <c r="AB145" s="56">
        <f t="shared" si="18"/>
        <v>517.33056680000004</v>
      </c>
      <c r="AG145" s="55">
        <f t="shared" si="19"/>
        <v>482.29344880000002</v>
      </c>
      <c r="AH145" s="86"/>
      <c r="AI145" s="86"/>
      <c r="AJ145" s="86"/>
      <c r="AL145" s="55">
        <f t="shared" si="20"/>
        <v>498.289467</v>
      </c>
      <c r="AP145" s="68">
        <v>207.9</v>
      </c>
      <c r="AQ145" s="65">
        <f t="shared" si="21"/>
        <v>534.26614459999996</v>
      </c>
      <c r="AR145" s="83"/>
      <c r="AS145" s="83"/>
      <c r="AT145" s="83"/>
      <c r="AU145" s="68"/>
      <c r="AV145" s="55">
        <f t="shared" si="22"/>
        <v>544.29494620000003</v>
      </c>
      <c r="AW145" s="86"/>
      <c r="AX145" s="86"/>
      <c r="AY145" s="86"/>
      <c r="AZ145" s="9"/>
      <c r="BA145" s="5" t="e">
        <f t="shared" si="23"/>
        <v>#DIV/0!</v>
      </c>
      <c r="BB145" s="5"/>
      <c r="BC145" t="s">
        <v>14</v>
      </c>
      <c r="BD145" s="9" t="s">
        <v>562</v>
      </c>
    </row>
    <row r="146" spans="1:56" x14ac:dyDescent="0.3">
      <c r="A146" t="s">
        <v>614</v>
      </c>
      <c r="B146" t="s">
        <v>615</v>
      </c>
      <c r="D146" s="5">
        <v>3.3897900000000001</v>
      </c>
      <c r="E146" t="s">
        <v>10</v>
      </c>
      <c r="F146" t="s">
        <v>11</v>
      </c>
      <c r="G146" t="s">
        <v>616</v>
      </c>
      <c r="I146" t="s">
        <v>617</v>
      </c>
      <c r="O146">
        <v>1968614</v>
      </c>
      <c r="P146">
        <v>343.345011</v>
      </c>
      <c r="R146" s="56">
        <f t="shared" si="16"/>
        <v>366.33423140000002</v>
      </c>
      <c r="V146" s="5"/>
      <c r="W146" s="55">
        <f t="shared" si="17"/>
        <v>344.35228747000002</v>
      </c>
      <c r="X146" s="86">
        <v>344.34930000000003</v>
      </c>
      <c r="Y146" s="86">
        <v>344.35210000000001</v>
      </c>
      <c r="Z146" s="86">
        <v>344.35199999999998</v>
      </c>
      <c r="AA146" s="5">
        <v>206.55199999999999</v>
      </c>
      <c r="AB146" s="56">
        <f t="shared" si="18"/>
        <v>361.37883479999999</v>
      </c>
      <c r="AG146" s="55">
        <f t="shared" si="19"/>
        <v>326.34171680000003</v>
      </c>
      <c r="AH146" s="86"/>
      <c r="AI146" s="86"/>
      <c r="AJ146" s="86"/>
      <c r="AL146" s="55">
        <f t="shared" si="20"/>
        <v>342.33773500000001</v>
      </c>
      <c r="AP146" s="68"/>
      <c r="AQ146" s="65">
        <f t="shared" si="21"/>
        <v>378.31441260000003</v>
      </c>
      <c r="AR146" s="83"/>
      <c r="AS146" s="83"/>
      <c r="AT146" s="83"/>
      <c r="AU146" s="68"/>
      <c r="AV146" s="55">
        <f t="shared" si="22"/>
        <v>388.34321420000003</v>
      </c>
      <c r="AW146" s="86"/>
      <c r="AX146" s="86"/>
      <c r="AY146" s="86"/>
      <c r="AZ146" s="9">
        <v>219.7</v>
      </c>
      <c r="BA146" s="5">
        <f t="shared" si="23"/>
        <v>100</v>
      </c>
      <c r="BB146" s="5"/>
      <c r="BC146" t="s">
        <v>14</v>
      </c>
      <c r="BD146" s="9" t="s">
        <v>562</v>
      </c>
    </row>
    <row r="147" spans="1:56" x14ac:dyDescent="0.3">
      <c r="A147" s="19" t="s">
        <v>769</v>
      </c>
      <c r="B147" s="19" t="s">
        <v>770</v>
      </c>
      <c r="C147" s="19"/>
      <c r="D147" s="19">
        <v>9.6641499999999994</v>
      </c>
      <c r="E147" s="19" t="s">
        <v>10</v>
      </c>
      <c r="F147" s="19" t="s">
        <v>11</v>
      </c>
      <c r="G147" s="19" t="s">
        <v>771</v>
      </c>
      <c r="H147" s="19"/>
      <c r="I147" s="19" t="s">
        <v>772</v>
      </c>
      <c r="J147" s="19"/>
      <c r="K147" s="19"/>
      <c r="L147" s="19"/>
      <c r="M147" s="19"/>
      <c r="N147" s="19"/>
      <c r="O147" s="19">
        <v>1968625</v>
      </c>
      <c r="P147" s="19">
        <v>621.5096982</v>
      </c>
      <c r="Q147" s="19"/>
      <c r="R147" s="56">
        <f t="shared" si="16"/>
        <v>644.49891860000002</v>
      </c>
      <c r="S147" s="90">
        <v>644.49379999999996</v>
      </c>
      <c r="T147" s="90">
        <v>644.50009999999997</v>
      </c>
      <c r="V147" s="22">
        <v>267.63</v>
      </c>
      <c r="W147" s="55">
        <f t="shared" si="17"/>
        <v>622.51697466999997</v>
      </c>
      <c r="X147" s="86">
        <v>622.52049999999997</v>
      </c>
      <c r="Y147" s="86">
        <v>622.51990000000001</v>
      </c>
      <c r="AA147" s="21">
        <v>268.97000000000003</v>
      </c>
      <c r="AB147" s="56">
        <f t="shared" si="18"/>
        <v>639.54352200000005</v>
      </c>
      <c r="AG147" s="55">
        <f t="shared" si="19"/>
        <v>604.50640399999997</v>
      </c>
      <c r="AH147" s="86"/>
      <c r="AI147" s="86"/>
      <c r="AJ147" s="86"/>
      <c r="AK147" s="69"/>
      <c r="AL147" s="55">
        <f t="shared" si="20"/>
        <v>620.50242219999996</v>
      </c>
      <c r="AP147" s="70"/>
      <c r="AQ147" s="65">
        <f t="shared" si="21"/>
        <v>656.47909979999997</v>
      </c>
      <c r="AR147" s="83"/>
      <c r="AS147" s="83"/>
      <c r="AT147" s="83"/>
      <c r="AU147" s="64">
        <v>269.16666666666669</v>
      </c>
      <c r="AV147" s="55">
        <f t="shared" si="22"/>
        <v>666.50790139999992</v>
      </c>
      <c r="AW147" s="86"/>
      <c r="AX147" s="86"/>
      <c r="AY147" s="86"/>
      <c r="AZ147" s="22">
        <v>271.89999999999998</v>
      </c>
      <c r="BA147" s="5">
        <f t="shared" si="23"/>
        <v>100</v>
      </c>
      <c r="BB147" s="18"/>
      <c r="BC147" s="19" t="s">
        <v>14</v>
      </c>
      <c r="BD147" s="21" t="s">
        <v>623</v>
      </c>
    </row>
    <row r="148" spans="1:56" x14ac:dyDescent="0.3">
      <c r="A148" s="19" t="s">
        <v>773</v>
      </c>
      <c r="B148" s="19" t="s">
        <v>774</v>
      </c>
      <c r="C148" s="19"/>
      <c r="D148" s="19">
        <v>12.83281</v>
      </c>
      <c r="E148" s="19" t="s">
        <v>10</v>
      </c>
      <c r="F148" s="19" t="s">
        <v>11</v>
      </c>
      <c r="G148" s="19" t="s">
        <v>775</v>
      </c>
      <c r="H148" s="19"/>
      <c r="I148" s="19" t="s">
        <v>776</v>
      </c>
      <c r="J148" s="19"/>
      <c r="K148" s="19"/>
      <c r="L148" s="19"/>
      <c r="M148" s="19"/>
      <c r="N148" s="19"/>
      <c r="O148" s="19">
        <v>1968624</v>
      </c>
      <c r="P148" s="19">
        <v>581.53828060000001</v>
      </c>
      <c r="Q148" s="19"/>
      <c r="R148" s="56">
        <f t="shared" si="16"/>
        <v>604.52750100000003</v>
      </c>
      <c r="S148" s="90">
        <v>604.52660000000003</v>
      </c>
      <c r="T148" s="90">
        <v>604.52800000000002</v>
      </c>
      <c r="V148" s="22">
        <v>262.02999999999997</v>
      </c>
      <c r="W148" s="55">
        <f t="shared" si="17"/>
        <v>582.54555706999997</v>
      </c>
      <c r="X148" s="86">
        <v>582.54259999999999</v>
      </c>
      <c r="Y148" s="86">
        <v>582.54729999999995</v>
      </c>
      <c r="AA148" s="21">
        <v>266.73</v>
      </c>
      <c r="AB148" s="56">
        <f t="shared" si="18"/>
        <v>599.57210440000006</v>
      </c>
      <c r="AG148" s="55">
        <f t="shared" si="19"/>
        <v>564.53498639999998</v>
      </c>
      <c r="AH148" s="86"/>
      <c r="AI148" s="86"/>
      <c r="AJ148" s="86"/>
      <c r="AK148" s="71">
        <v>266.3</v>
      </c>
      <c r="AL148" s="55">
        <f t="shared" si="20"/>
        <v>580.53100459999996</v>
      </c>
      <c r="AP148" s="70">
        <v>267.2</v>
      </c>
      <c r="AQ148" s="65">
        <f t="shared" si="21"/>
        <v>616.50768219999998</v>
      </c>
      <c r="AR148" s="83"/>
      <c r="AS148" s="83"/>
      <c r="AT148" s="83"/>
      <c r="AU148" s="64">
        <v>259.7</v>
      </c>
      <c r="AV148" s="55">
        <f t="shared" si="22"/>
        <v>626.53648379999993</v>
      </c>
      <c r="AW148" s="86"/>
      <c r="AX148" s="86"/>
      <c r="AY148" s="86"/>
      <c r="AZ148" s="22">
        <v>266.56666666666666</v>
      </c>
      <c r="BA148" s="5">
        <f t="shared" si="23"/>
        <v>-0.17620815056422989</v>
      </c>
      <c r="BB148" s="18"/>
      <c r="BC148" s="19" t="s">
        <v>14</v>
      </c>
      <c r="BD148" s="21" t="s">
        <v>623</v>
      </c>
    </row>
    <row r="149" spans="1:56" x14ac:dyDescent="0.3">
      <c r="A149" s="19" t="s">
        <v>777</v>
      </c>
      <c r="B149" s="19" t="s">
        <v>778</v>
      </c>
      <c r="C149" s="19"/>
      <c r="D149" s="19">
        <v>1.6297699999999999</v>
      </c>
      <c r="E149" s="19" t="s">
        <v>10</v>
      </c>
      <c r="F149" s="19" t="s">
        <v>11</v>
      </c>
      <c r="G149" s="19" t="s">
        <v>779</v>
      </c>
      <c r="H149" s="19"/>
      <c r="I149" s="19" t="s">
        <v>780</v>
      </c>
      <c r="J149" s="19"/>
      <c r="K149" s="19"/>
      <c r="L149" s="19"/>
      <c r="M149" s="19"/>
      <c r="N149" s="19"/>
      <c r="O149" s="19">
        <v>82336</v>
      </c>
      <c r="P149" s="19">
        <v>434.2433274</v>
      </c>
      <c r="Q149" s="19"/>
      <c r="R149" s="56">
        <f t="shared" si="16"/>
        <v>457.23254780000002</v>
      </c>
      <c r="S149" s="90">
        <v>457.23169999999999</v>
      </c>
      <c r="T149" s="90">
        <v>457.23360000000002</v>
      </c>
      <c r="V149" s="22">
        <v>206.13</v>
      </c>
      <c r="W149" s="55">
        <f t="shared" si="17"/>
        <v>435.25060387000002</v>
      </c>
      <c r="X149" s="86">
        <v>435.24889999999999</v>
      </c>
      <c r="Y149" s="86">
        <v>235.25200000000001</v>
      </c>
      <c r="AA149" s="19">
        <v>211.51400000000001</v>
      </c>
      <c r="AB149" s="56">
        <f t="shared" si="18"/>
        <v>452.27715119999999</v>
      </c>
      <c r="AG149" s="55">
        <f t="shared" si="19"/>
        <v>417.24003320000003</v>
      </c>
      <c r="AH149" s="86"/>
      <c r="AI149" s="86"/>
      <c r="AJ149" s="86"/>
      <c r="AK149" s="69"/>
      <c r="AL149" s="55">
        <f t="shared" si="20"/>
        <v>433.23605140000001</v>
      </c>
      <c r="AP149" s="70">
        <v>203.13</v>
      </c>
      <c r="AQ149" s="65">
        <f t="shared" si="21"/>
        <v>469.21272900000002</v>
      </c>
      <c r="AR149" s="83"/>
      <c r="AS149" s="83"/>
      <c r="AT149" s="83"/>
      <c r="AU149" s="70"/>
      <c r="AV149" s="55">
        <f t="shared" si="22"/>
        <v>479.24153060000003</v>
      </c>
      <c r="AW149" s="86"/>
      <c r="AX149" s="86"/>
      <c r="AY149" s="86"/>
      <c r="AZ149" s="22"/>
      <c r="BA149" s="5">
        <f t="shared" si="23"/>
        <v>3.9638038144047267</v>
      </c>
      <c r="BB149" s="18"/>
      <c r="BC149" s="19" t="s">
        <v>14</v>
      </c>
      <c r="BD149" s="21" t="s">
        <v>623</v>
      </c>
    </row>
    <row r="150" spans="1:56" x14ac:dyDescent="0.3">
      <c r="A150" s="19" t="s">
        <v>620</v>
      </c>
      <c r="B150" s="19" t="s">
        <v>369</v>
      </c>
      <c r="C150" s="19"/>
      <c r="D150" s="19">
        <v>9.6253799999999998</v>
      </c>
      <c r="E150" s="19" t="s">
        <v>10</v>
      </c>
      <c r="F150" s="19" t="s">
        <v>11</v>
      </c>
      <c r="G150" s="19" t="s">
        <v>621</v>
      </c>
      <c r="H150" s="19"/>
      <c r="I150" s="19" t="s">
        <v>622</v>
      </c>
      <c r="J150" s="19"/>
      <c r="K150" s="19"/>
      <c r="L150" s="19"/>
      <c r="M150" s="19"/>
      <c r="N150" s="19"/>
      <c r="O150" s="19">
        <v>7200</v>
      </c>
      <c r="P150" s="19">
        <v>481.4494704</v>
      </c>
      <c r="Q150" s="19"/>
      <c r="R150" s="56">
        <f t="shared" si="16"/>
        <v>504.43869080000002</v>
      </c>
      <c r="S150" s="90">
        <v>504.44049999999999</v>
      </c>
      <c r="T150" s="90">
        <v>504.44319999999999</v>
      </c>
      <c r="V150" s="28">
        <v>240.3</v>
      </c>
      <c r="W150" s="55">
        <f t="shared" si="17"/>
        <v>482.45674687000002</v>
      </c>
      <c r="X150" s="86">
        <v>482.45639999999997</v>
      </c>
      <c r="Y150" s="86">
        <v>482.45890000000003</v>
      </c>
      <c r="AA150" s="19">
        <v>241.721</v>
      </c>
      <c r="AB150" s="56">
        <f t="shared" si="18"/>
        <v>499.48329419999999</v>
      </c>
      <c r="AG150" s="55">
        <f t="shared" si="19"/>
        <v>464.44617620000002</v>
      </c>
      <c r="AH150" s="86"/>
      <c r="AI150" s="86"/>
      <c r="AJ150" s="86"/>
      <c r="AK150" s="71">
        <v>242.2</v>
      </c>
      <c r="AL150" s="55">
        <f t="shared" si="20"/>
        <v>480.44219440000001</v>
      </c>
      <c r="AP150" s="70"/>
      <c r="AQ150" s="65">
        <f t="shared" si="21"/>
        <v>516.41887199999996</v>
      </c>
      <c r="AR150" s="83"/>
      <c r="AS150" s="83"/>
      <c r="AT150" s="83"/>
      <c r="AU150" s="70"/>
      <c r="AV150" s="55">
        <f t="shared" si="22"/>
        <v>526.44767360000003</v>
      </c>
      <c r="AW150" s="86"/>
      <c r="AX150" s="86"/>
      <c r="AY150" s="86"/>
      <c r="AZ150" s="22">
        <v>243.77</v>
      </c>
      <c r="BA150" s="5">
        <f t="shared" si="23"/>
        <v>100</v>
      </c>
      <c r="BB150" s="18"/>
      <c r="BC150" s="19" t="s">
        <v>14</v>
      </c>
      <c r="BD150" s="21" t="s">
        <v>623</v>
      </c>
    </row>
    <row r="151" spans="1:56" x14ac:dyDescent="0.3">
      <c r="A151" s="19" t="s">
        <v>624</v>
      </c>
      <c r="B151" s="19" t="s">
        <v>625</v>
      </c>
      <c r="C151" s="19"/>
      <c r="D151" s="19">
        <v>11.725160000000001</v>
      </c>
      <c r="E151" s="19" t="s">
        <v>10</v>
      </c>
      <c r="F151" s="19" t="s">
        <v>11</v>
      </c>
      <c r="G151" s="19" t="s">
        <v>626</v>
      </c>
      <c r="H151" s="19"/>
      <c r="I151" s="19" t="s">
        <v>627</v>
      </c>
      <c r="J151" s="19"/>
      <c r="K151" s="19"/>
      <c r="L151" s="19"/>
      <c r="M151" s="19"/>
      <c r="N151" s="19"/>
      <c r="O151" s="19">
        <v>1968628</v>
      </c>
      <c r="P151" s="19">
        <v>713.58053740000003</v>
      </c>
      <c r="Q151" s="19"/>
      <c r="R151" s="56">
        <f t="shared" si="16"/>
        <v>736.56975780000005</v>
      </c>
      <c r="S151" s="90">
        <v>736.57330000000002</v>
      </c>
      <c r="T151" s="90">
        <v>736.57180000000005</v>
      </c>
      <c r="V151" s="22">
        <v>283.39999999999998</v>
      </c>
      <c r="W151" s="55">
        <f t="shared" si="17"/>
        <v>714.58781386999999</v>
      </c>
      <c r="X151" s="86">
        <v>714.58529999999996</v>
      </c>
      <c r="Y151" s="86">
        <v>714.59090000000003</v>
      </c>
      <c r="AA151" s="21">
        <v>285.60000000000002</v>
      </c>
      <c r="AB151" s="56">
        <f t="shared" si="18"/>
        <v>731.61436120000008</v>
      </c>
      <c r="AG151" s="55">
        <f t="shared" si="19"/>
        <v>696.5772432</v>
      </c>
      <c r="AH151" s="86"/>
      <c r="AI151" s="86"/>
      <c r="AJ151" s="86"/>
      <c r="AK151" s="71">
        <v>285.60000000000002</v>
      </c>
      <c r="AL151" s="55">
        <f t="shared" si="20"/>
        <v>712.57326139999998</v>
      </c>
      <c r="AP151" s="70"/>
      <c r="AQ151" s="65">
        <f t="shared" si="21"/>
        <v>748.54993899999999</v>
      </c>
      <c r="AR151" s="83"/>
      <c r="AS151" s="83"/>
      <c r="AT151" s="83"/>
      <c r="AU151" s="70">
        <v>283.02999999999997</v>
      </c>
      <c r="AV151" s="55">
        <f t="shared" si="22"/>
        <v>758.57874059999995</v>
      </c>
      <c r="AW151" s="86"/>
      <c r="AX151" s="86"/>
      <c r="AY151" s="86"/>
      <c r="AZ151" s="22">
        <v>287.73</v>
      </c>
      <c r="BA151" s="5">
        <f t="shared" si="23"/>
        <v>100</v>
      </c>
      <c r="BB151" s="18"/>
      <c r="BC151" s="19" t="s">
        <v>14</v>
      </c>
      <c r="BD151" s="21" t="s">
        <v>628</v>
      </c>
    </row>
    <row r="152" spans="1:56" x14ac:dyDescent="0.3">
      <c r="A152" s="19" t="s">
        <v>629</v>
      </c>
      <c r="B152" s="19" t="s">
        <v>630</v>
      </c>
      <c r="C152" s="19"/>
      <c r="D152" s="19">
        <v>6.7360600000000002</v>
      </c>
      <c r="E152" s="19" t="s">
        <v>10</v>
      </c>
      <c r="F152" s="19" t="s">
        <v>11</v>
      </c>
      <c r="G152" s="19" t="s">
        <v>631</v>
      </c>
      <c r="H152" s="19"/>
      <c r="I152" s="19" t="s">
        <v>632</v>
      </c>
      <c r="J152" s="19"/>
      <c r="K152" s="19"/>
      <c r="L152" s="19"/>
      <c r="M152" s="19"/>
      <c r="N152" s="19"/>
      <c r="O152" s="19">
        <v>1968622</v>
      </c>
      <c r="P152" s="19">
        <v>422.27971079999998</v>
      </c>
      <c r="Q152" s="19"/>
      <c r="R152" s="56">
        <f t="shared" si="16"/>
        <v>445.2689312</v>
      </c>
      <c r="S152" s="90">
        <v>445.26780000000002</v>
      </c>
      <c r="T152" s="90">
        <v>445.27109999999999</v>
      </c>
      <c r="V152" s="28">
        <v>210.3</v>
      </c>
      <c r="W152" s="55">
        <f t="shared" si="17"/>
        <v>423.28698727</v>
      </c>
      <c r="X152" s="86">
        <v>423.28660000000002</v>
      </c>
      <c r="Y152" s="86">
        <v>423.29090000000002</v>
      </c>
      <c r="AA152" s="19">
        <v>207.71799999999999</v>
      </c>
      <c r="AB152" s="56">
        <f t="shared" si="18"/>
        <v>440.31353459999997</v>
      </c>
      <c r="AG152" s="55">
        <f t="shared" si="19"/>
        <v>405.2764166</v>
      </c>
      <c r="AH152" s="86"/>
      <c r="AI152" s="86"/>
      <c r="AJ152" s="86"/>
      <c r="AK152" s="69"/>
      <c r="AL152" s="55">
        <f t="shared" si="20"/>
        <v>421.27243479999998</v>
      </c>
      <c r="AP152" s="70">
        <v>204.03</v>
      </c>
      <c r="AQ152" s="65">
        <f t="shared" si="21"/>
        <v>457.2491124</v>
      </c>
      <c r="AR152" s="83"/>
      <c r="AS152" s="83"/>
      <c r="AT152" s="83"/>
      <c r="AU152" s="70"/>
      <c r="AV152" s="55">
        <f t="shared" si="22"/>
        <v>467.27791400000001</v>
      </c>
      <c r="AW152" s="86"/>
      <c r="AX152" s="86"/>
      <c r="AY152" s="86"/>
      <c r="AZ152" s="22"/>
      <c r="BA152" s="5">
        <f t="shared" si="23"/>
        <v>1.7754840697484033</v>
      </c>
      <c r="BB152" s="18"/>
      <c r="BC152" s="19" t="s">
        <v>14</v>
      </c>
      <c r="BD152" s="21" t="s">
        <v>633</v>
      </c>
    </row>
    <row r="153" spans="1:56" x14ac:dyDescent="0.3">
      <c r="A153" s="19" t="s">
        <v>634</v>
      </c>
      <c r="B153" s="19" t="s">
        <v>635</v>
      </c>
      <c r="C153" s="19"/>
      <c r="D153" s="19">
        <v>1.4317</v>
      </c>
      <c r="E153" s="19" t="s">
        <v>10</v>
      </c>
      <c r="F153" s="19" t="s">
        <v>11</v>
      </c>
      <c r="G153" s="19" t="s">
        <v>636</v>
      </c>
      <c r="H153" s="19"/>
      <c r="I153" s="19" t="s">
        <v>637</v>
      </c>
      <c r="J153" s="19"/>
      <c r="K153" s="19"/>
      <c r="L153" s="19"/>
      <c r="M153" s="19"/>
      <c r="N153" s="19"/>
      <c r="O153" s="19">
        <v>1968621</v>
      </c>
      <c r="P153" s="19">
        <v>403.24874679999999</v>
      </c>
      <c r="Q153" s="19"/>
      <c r="R153" s="56">
        <f t="shared" si="16"/>
        <v>426.23796720000001</v>
      </c>
      <c r="S153" s="90">
        <v>426.23689999999999</v>
      </c>
      <c r="T153" s="90">
        <v>426.24029999999999</v>
      </c>
      <c r="V153" s="28">
        <v>202</v>
      </c>
      <c r="W153" s="55">
        <f t="shared" si="17"/>
        <v>404.25602327000001</v>
      </c>
      <c r="X153" s="86">
        <v>404.2552</v>
      </c>
      <c r="Y153" s="86">
        <v>404.25740000000002</v>
      </c>
      <c r="AA153" s="19">
        <v>199.60599999999999</v>
      </c>
      <c r="AB153" s="56">
        <f t="shared" si="18"/>
        <v>421.28257059999999</v>
      </c>
      <c r="AG153" s="55">
        <f t="shared" si="19"/>
        <v>386.24545260000002</v>
      </c>
      <c r="AH153" s="86"/>
      <c r="AI153" s="86"/>
      <c r="AJ153" s="86"/>
      <c r="AK153" s="69"/>
      <c r="AL153" s="55">
        <f t="shared" si="20"/>
        <v>402.2414708</v>
      </c>
      <c r="AP153" s="70">
        <v>196.87</v>
      </c>
      <c r="AQ153" s="65">
        <f t="shared" si="21"/>
        <v>438.21814840000002</v>
      </c>
      <c r="AR153" s="83"/>
      <c r="AS153" s="83"/>
      <c r="AT153" s="83"/>
      <c r="AU153" s="70"/>
      <c r="AV153" s="55">
        <f t="shared" si="22"/>
        <v>448.24695000000003</v>
      </c>
      <c r="AW153" s="86"/>
      <c r="AX153" s="86"/>
      <c r="AY153" s="86"/>
      <c r="AZ153" s="22"/>
      <c r="BA153" s="5">
        <f t="shared" si="23"/>
        <v>1.3707002795507099</v>
      </c>
      <c r="BB153" s="18"/>
      <c r="BC153" s="19" t="s">
        <v>14</v>
      </c>
      <c r="BD153" s="21" t="s">
        <v>628</v>
      </c>
    </row>
    <row r="154" spans="1:56" x14ac:dyDescent="0.3">
      <c r="A154" s="19" t="s">
        <v>638</v>
      </c>
      <c r="B154" s="19" t="s">
        <v>639</v>
      </c>
      <c r="C154" s="19"/>
      <c r="D154" s="19">
        <v>14.610200000000001</v>
      </c>
      <c r="E154" s="19" t="s">
        <v>10</v>
      </c>
      <c r="F154" s="19" t="s">
        <v>11</v>
      </c>
      <c r="G154" s="19" t="s">
        <v>640</v>
      </c>
      <c r="H154" s="19"/>
      <c r="I154" s="19" t="s">
        <v>641</v>
      </c>
      <c r="J154" s="19"/>
      <c r="K154" s="19"/>
      <c r="L154" s="19"/>
      <c r="M154" s="19"/>
      <c r="N154" s="19"/>
      <c r="O154" s="19">
        <v>1968629</v>
      </c>
      <c r="P154" s="19">
        <v>809.67443260000005</v>
      </c>
      <c r="Q154" s="19"/>
      <c r="R154" s="56">
        <f t="shared" si="16"/>
        <v>832.66365300000007</v>
      </c>
      <c r="S154" s="90">
        <v>832.66319999999996</v>
      </c>
      <c r="T154" s="90">
        <v>832.67169999999999</v>
      </c>
      <c r="V154" s="22">
        <v>301.17</v>
      </c>
      <c r="W154" s="55">
        <f t="shared" si="17"/>
        <v>810.68170907000001</v>
      </c>
      <c r="X154" s="86">
        <v>810.68050000000005</v>
      </c>
      <c r="Y154" s="86">
        <v>810.68579999999997</v>
      </c>
      <c r="AA154" s="21">
        <v>303.17</v>
      </c>
      <c r="AB154" s="56">
        <f t="shared" si="18"/>
        <v>827.7082564000001</v>
      </c>
      <c r="AG154" s="55">
        <f t="shared" si="19"/>
        <v>792.67113840000002</v>
      </c>
      <c r="AH154" s="86"/>
      <c r="AI154" s="86"/>
      <c r="AJ154" s="86"/>
      <c r="AK154" s="71">
        <v>302.89999999999998</v>
      </c>
      <c r="AL154" s="55">
        <f t="shared" si="20"/>
        <v>808.6671566</v>
      </c>
      <c r="AP154" s="70"/>
      <c r="AQ154" s="65">
        <f t="shared" si="21"/>
        <v>844.64383420000001</v>
      </c>
      <c r="AR154" s="83"/>
      <c r="AS154" s="83"/>
      <c r="AT154" s="83"/>
      <c r="AU154" s="70">
        <v>300.10000000000002</v>
      </c>
      <c r="AV154" s="55">
        <f t="shared" si="22"/>
        <v>854.67263579999997</v>
      </c>
      <c r="AW154" s="86"/>
      <c r="AX154" s="86"/>
      <c r="AY154" s="86"/>
      <c r="AZ154" s="22">
        <v>304.17</v>
      </c>
      <c r="BA154" s="5">
        <f t="shared" si="23"/>
        <v>100</v>
      </c>
      <c r="BB154" s="18"/>
      <c r="BC154" s="19" t="s">
        <v>14</v>
      </c>
      <c r="BD154" s="21" t="s">
        <v>623</v>
      </c>
    </row>
    <row r="155" spans="1:56" x14ac:dyDescent="0.3">
      <c r="A155" s="19" t="s">
        <v>642</v>
      </c>
      <c r="B155" s="19" t="s">
        <v>643</v>
      </c>
      <c r="C155" s="19"/>
      <c r="D155" s="19">
        <v>14.227729999999999</v>
      </c>
      <c r="E155" s="19" t="s">
        <v>10</v>
      </c>
      <c r="F155" s="19" t="s">
        <v>11</v>
      </c>
      <c r="G155" s="19" t="s">
        <v>644</v>
      </c>
      <c r="H155" s="19"/>
      <c r="I155" s="19" t="s">
        <v>645</v>
      </c>
      <c r="J155" s="19"/>
      <c r="K155" s="19"/>
      <c r="L155" s="19"/>
      <c r="M155" s="19"/>
      <c r="N155" s="19"/>
      <c r="O155" s="19">
        <v>1968630</v>
      </c>
      <c r="P155" s="19">
        <v>971.72725360000004</v>
      </c>
      <c r="Q155" s="19"/>
      <c r="R155" s="56">
        <f t="shared" si="16"/>
        <v>994.71647400000006</v>
      </c>
      <c r="S155" s="90">
        <v>994.72119999999995</v>
      </c>
      <c r="T155" s="90">
        <v>994.71759999999995</v>
      </c>
      <c r="V155" s="22">
        <v>321.43</v>
      </c>
      <c r="W155" s="55">
        <f t="shared" si="17"/>
        <v>972.73453007000001</v>
      </c>
      <c r="X155" s="86">
        <v>972.73419999999999</v>
      </c>
      <c r="Y155" s="86">
        <v>972.73720000000003</v>
      </c>
      <c r="AA155" s="21">
        <v>323.13</v>
      </c>
      <c r="AB155" s="56">
        <f t="shared" si="18"/>
        <v>989.76107740000009</v>
      </c>
      <c r="AG155" s="55">
        <f t="shared" si="19"/>
        <v>954.72395940000001</v>
      </c>
      <c r="AH155" s="86"/>
      <c r="AI155" s="86"/>
      <c r="AJ155" s="86"/>
      <c r="AK155" s="69"/>
      <c r="AL155" s="55">
        <f t="shared" si="20"/>
        <v>970.71997759999999</v>
      </c>
      <c r="AP155" s="70">
        <v>318.73333333333329</v>
      </c>
      <c r="AQ155" s="65">
        <f t="shared" si="21"/>
        <v>1006.6966552</v>
      </c>
      <c r="AR155" s="83"/>
      <c r="AS155" s="83"/>
      <c r="AT155" s="83"/>
      <c r="AU155" s="70">
        <v>321.5</v>
      </c>
      <c r="AV155" s="55">
        <f t="shared" si="22"/>
        <v>1016.7254568</v>
      </c>
      <c r="AW155" s="86"/>
      <c r="AX155" s="86"/>
      <c r="AY155" s="86"/>
      <c r="AZ155" s="22">
        <v>327.09999999999997</v>
      </c>
      <c r="BA155" s="5">
        <f t="shared" si="23"/>
        <v>1.3606494806012144</v>
      </c>
      <c r="BB155" s="18"/>
      <c r="BC155" s="19" t="s">
        <v>14</v>
      </c>
      <c r="BD155" s="21" t="s">
        <v>623</v>
      </c>
    </row>
    <row r="156" spans="1:56" x14ac:dyDescent="0.3">
      <c r="A156" s="19" t="s">
        <v>646</v>
      </c>
      <c r="B156" s="19" t="s">
        <v>647</v>
      </c>
      <c r="C156" s="19"/>
      <c r="D156" s="19">
        <v>12.442299999999999</v>
      </c>
      <c r="E156" s="19" t="s">
        <v>10</v>
      </c>
      <c r="F156" s="19" t="s">
        <v>11</v>
      </c>
      <c r="G156" s="19" t="s">
        <v>648</v>
      </c>
      <c r="H156" s="19"/>
      <c r="I156" s="19" t="s">
        <v>649</v>
      </c>
      <c r="J156" s="19"/>
      <c r="K156" s="19"/>
      <c r="L156" s="19"/>
      <c r="M156" s="19"/>
      <c r="N156" s="19"/>
      <c r="O156" s="19">
        <v>1968627</v>
      </c>
      <c r="P156" s="19">
        <v>711.60127160000002</v>
      </c>
      <c r="Q156" s="19"/>
      <c r="R156" s="56">
        <f t="shared" si="16"/>
        <v>734.59049200000004</v>
      </c>
      <c r="S156" s="90">
        <v>734.59839999999997</v>
      </c>
      <c r="T156" s="90">
        <v>734.59079999999994</v>
      </c>
      <c r="V156" s="22">
        <v>287.89999999999998</v>
      </c>
      <c r="W156" s="55">
        <f t="shared" si="17"/>
        <v>712.60854806999998</v>
      </c>
      <c r="X156" s="86">
        <v>712.59860000000003</v>
      </c>
      <c r="Y156" s="86">
        <v>712.60990000000004</v>
      </c>
      <c r="AA156" s="21">
        <v>286.7</v>
      </c>
      <c r="AB156" s="56">
        <f t="shared" si="18"/>
        <v>729.63509540000007</v>
      </c>
      <c r="AG156" s="55">
        <f t="shared" si="19"/>
        <v>694.59797739999999</v>
      </c>
      <c r="AH156" s="86"/>
      <c r="AI156" s="86"/>
      <c r="AJ156" s="86"/>
      <c r="AK156" s="69"/>
      <c r="AL156" s="55">
        <f t="shared" si="20"/>
        <v>710.59399559999997</v>
      </c>
      <c r="AP156" s="70"/>
      <c r="AQ156" s="65">
        <f t="shared" si="21"/>
        <v>746.57067319999999</v>
      </c>
      <c r="AR156" s="83"/>
      <c r="AS156" s="83"/>
      <c r="AT156" s="83"/>
      <c r="AU156" s="70"/>
      <c r="AV156" s="55">
        <f t="shared" si="22"/>
        <v>756.59947479999994</v>
      </c>
      <c r="AW156" s="86"/>
      <c r="AX156" s="86"/>
      <c r="AY156" s="86"/>
      <c r="AZ156" s="22">
        <v>289.9666666666667</v>
      </c>
      <c r="BA156" s="5">
        <f t="shared" si="23"/>
        <v>100</v>
      </c>
      <c r="BB156" s="18"/>
      <c r="BC156" s="19" t="s">
        <v>14</v>
      </c>
      <c r="BD156" s="21" t="s">
        <v>623</v>
      </c>
    </row>
    <row r="157" spans="1:56" x14ac:dyDescent="0.3">
      <c r="A157" s="19" t="s">
        <v>650</v>
      </c>
      <c r="B157" s="19" t="s">
        <v>651</v>
      </c>
      <c r="C157" s="19"/>
      <c r="D157" s="19">
        <v>15.574</v>
      </c>
      <c r="E157" s="19" t="s">
        <v>10</v>
      </c>
      <c r="F157" s="19" t="s">
        <v>11</v>
      </c>
      <c r="G157" s="19" t="s">
        <v>652</v>
      </c>
      <c r="H157" s="19"/>
      <c r="I157" s="19" t="s">
        <v>653</v>
      </c>
      <c r="J157" s="19"/>
      <c r="K157" s="19"/>
      <c r="L157" s="19"/>
      <c r="M157" s="19"/>
      <c r="N157" s="19"/>
      <c r="O157" s="19">
        <v>1968626</v>
      </c>
      <c r="P157" s="19">
        <v>683.64274</v>
      </c>
      <c r="Q157" s="19"/>
      <c r="R157" s="56">
        <f t="shared" si="16"/>
        <v>706.63196040000003</v>
      </c>
      <c r="S157" s="90">
        <v>706.63149999999996</v>
      </c>
      <c r="T157" s="90">
        <v>706.63480000000004</v>
      </c>
      <c r="V157" s="22">
        <v>286.77</v>
      </c>
      <c r="W157" s="55">
        <f t="shared" si="17"/>
        <v>684.65001646999997</v>
      </c>
      <c r="X157" s="86">
        <v>684.65269999999998</v>
      </c>
      <c r="Y157" s="86">
        <v>684.65369999999996</v>
      </c>
      <c r="AA157" s="21">
        <v>287.43</v>
      </c>
      <c r="AB157" s="56">
        <f t="shared" si="18"/>
        <v>701.67656380000005</v>
      </c>
      <c r="AG157" s="55">
        <f t="shared" si="19"/>
        <v>666.63944579999998</v>
      </c>
      <c r="AH157" s="86"/>
      <c r="AI157" s="86"/>
      <c r="AJ157" s="86"/>
      <c r="AK157" s="69"/>
      <c r="AL157" s="55">
        <f t="shared" si="20"/>
        <v>682.63546399999996</v>
      </c>
      <c r="AP157" s="70">
        <v>289.90000000000003</v>
      </c>
      <c r="AQ157" s="65">
        <f t="shared" si="21"/>
        <v>718.61214159999997</v>
      </c>
      <c r="AR157" s="83"/>
      <c r="AS157" s="83"/>
      <c r="AT157" s="83"/>
      <c r="AU157" s="70">
        <v>283.73333333333335</v>
      </c>
      <c r="AV157" s="55">
        <f t="shared" si="22"/>
        <v>728.64094319999992</v>
      </c>
      <c r="AW157" s="86"/>
      <c r="AX157" s="86"/>
      <c r="AY157" s="86"/>
      <c r="AZ157" s="22">
        <v>289.5333333333333</v>
      </c>
      <c r="BA157" s="5">
        <f t="shared" si="23"/>
        <v>-0.85933966530982397</v>
      </c>
      <c r="BB157" s="18"/>
      <c r="BC157" s="19" t="s">
        <v>14</v>
      </c>
      <c r="BD157" s="21" t="s">
        <v>623</v>
      </c>
    </row>
    <row r="158" spans="1:56" x14ac:dyDescent="0.3">
      <c r="A158" s="49" t="s">
        <v>654</v>
      </c>
      <c r="B158" s="19" t="s">
        <v>655</v>
      </c>
      <c r="C158" s="19"/>
      <c r="D158" s="19">
        <v>10.46414</v>
      </c>
      <c r="E158" s="19" t="s">
        <v>10</v>
      </c>
      <c r="F158" s="19" t="s">
        <v>11</v>
      </c>
      <c r="G158" s="19" t="s">
        <v>656</v>
      </c>
      <c r="H158" s="19"/>
      <c r="I158" s="19" t="s">
        <v>657</v>
      </c>
      <c r="J158" s="19"/>
      <c r="K158" s="19"/>
      <c r="L158" s="19"/>
      <c r="M158" s="19"/>
      <c r="N158" s="19"/>
      <c r="O158" s="19">
        <v>1968623</v>
      </c>
      <c r="P158" s="19">
        <v>453.4545554</v>
      </c>
      <c r="Q158" s="19"/>
      <c r="R158" s="56">
        <f t="shared" si="16"/>
        <v>476.44377580000003</v>
      </c>
      <c r="S158" s="90">
        <v>476.44130000000001</v>
      </c>
      <c r="T158" s="90">
        <v>476.4434</v>
      </c>
      <c r="V158" s="28">
        <v>232.9</v>
      </c>
      <c r="W158" s="55">
        <f t="shared" si="17"/>
        <v>454.46183187000003</v>
      </c>
      <c r="X158" s="86">
        <v>454.46409999999997</v>
      </c>
      <c r="Y158" s="86">
        <v>454.46359999999999</v>
      </c>
      <c r="AA158" s="19">
        <v>237.71899999999999</v>
      </c>
      <c r="AB158" s="56">
        <f t="shared" si="18"/>
        <v>471.4883792</v>
      </c>
      <c r="AG158" s="55">
        <f t="shared" si="19"/>
        <v>436.45126120000003</v>
      </c>
      <c r="AH158" s="86"/>
      <c r="AI158" s="86"/>
      <c r="AJ158" s="86"/>
      <c r="AK158" s="69"/>
      <c r="AL158" s="55">
        <f t="shared" si="20"/>
        <v>452.44727940000001</v>
      </c>
      <c r="AP158" s="72">
        <v>228.83</v>
      </c>
      <c r="AQ158" s="65">
        <f t="shared" si="21"/>
        <v>488.42395700000003</v>
      </c>
      <c r="AR158" s="83"/>
      <c r="AS158" s="83"/>
      <c r="AT158" s="83"/>
      <c r="AU158" s="70">
        <v>233.23333333333335</v>
      </c>
      <c r="AV158" s="55">
        <f t="shared" si="22"/>
        <v>498.45275860000004</v>
      </c>
      <c r="AW158" s="86"/>
      <c r="AX158" s="86"/>
      <c r="AY158" s="86"/>
      <c r="AZ158" s="22">
        <v>240.1</v>
      </c>
      <c r="BA158" s="5">
        <f t="shared" si="23"/>
        <v>3.7392888241999933</v>
      </c>
      <c r="BB158" s="18"/>
      <c r="BC158" s="19" t="s">
        <v>14</v>
      </c>
      <c r="BD158" s="19" t="s">
        <v>658</v>
      </c>
    </row>
    <row r="159" spans="1:56" x14ac:dyDescent="0.3">
      <c r="A159" s="19" t="s">
        <v>659</v>
      </c>
      <c r="B159" s="19" t="s">
        <v>660</v>
      </c>
      <c r="C159" s="19"/>
      <c r="D159" s="19">
        <v>2.7398699999999998</v>
      </c>
      <c r="E159" s="19" t="s">
        <v>10</v>
      </c>
      <c r="F159" s="19" t="s">
        <v>11</v>
      </c>
      <c r="G159" s="19" t="s">
        <v>661</v>
      </c>
      <c r="H159" s="19"/>
      <c r="I159" s="19" t="s">
        <v>662</v>
      </c>
      <c r="J159" s="19"/>
      <c r="K159" s="19"/>
      <c r="L159" s="19"/>
      <c r="M159" s="19"/>
      <c r="N159" s="19"/>
      <c r="O159" s="19">
        <v>1968619</v>
      </c>
      <c r="P159" s="19">
        <v>311.24603080000003</v>
      </c>
      <c r="Q159" s="19"/>
      <c r="R159" s="56">
        <f t="shared" si="16"/>
        <v>334.23525120000005</v>
      </c>
      <c r="S159" s="90">
        <v>334.23480000000001</v>
      </c>
      <c r="T159" s="90">
        <v>334.23689999999999</v>
      </c>
      <c r="V159" s="28">
        <v>190.7</v>
      </c>
      <c r="W159" s="55">
        <f t="shared" si="17"/>
        <v>312.25330727000005</v>
      </c>
      <c r="X159" s="86">
        <v>312.25060000000002</v>
      </c>
      <c r="Y159" s="86">
        <v>312.25580000000002</v>
      </c>
      <c r="AA159" s="19">
        <v>189.47800000000001</v>
      </c>
      <c r="AB159" s="56">
        <f t="shared" si="18"/>
        <v>329.27985460000002</v>
      </c>
      <c r="AG159" s="55">
        <f t="shared" si="19"/>
        <v>294.24273660000006</v>
      </c>
      <c r="AH159" s="86"/>
      <c r="AI159" s="86"/>
      <c r="AJ159" s="86"/>
      <c r="AK159" s="69"/>
      <c r="AL159" s="55">
        <f t="shared" si="20"/>
        <v>310.23875480000004</v>
      </c>
      <c r="AP159" s="69"/>
      <c r="AQ159" s="65">
        <f t="shared" si="21"/>
        <v>346.21543240000005</v>
      </c>
      <c r="AR159" s="83"/>
      <c r="AS159" s="83"/>
      <c r="AT159" s="83"/>
      <c r="AU159" s="70"/>
      <c r="AV159" s="55">
        <f t="shared" si="22"/>
        <v>356.24423400000006</v>
      </c>
      <c r="AW159" s="86"/>
      <c r="AX159" s="86"/>
      <c r="AY159" s="86"/>
      <c r="AZ159" s="22"/>
      <c r="BA159" s="5">
        <f t="shared" si="23"/>
        <v>100</v>
      </c>
      <c r="BB159" s="18"/>
      <c r="BC159" s="19" t="s">
        <v>14</v>
      </c>
      <c r="BD159" s="19" t="s">
        <v>663</v>
      </c>
    </row>
    <row r="160" spans="1:56" x14ac:dyDescent="0.3">
      <c r="A160" s="20" t="s">
        <v>664</v>
      </c>
      <c r="B160" s="20" t="s">
        <v>665</v>
      </c>
      <c r="C160" s="19"/>
      <c r="D160" s="19">
        <v>2.96</v>
      </c>
      <c r="E160" s="19" t="s">
        <v>10</v>
      </c>
      <c r="F160" s="19" t="s">
        <v>11</v>
      </c>
      <c r="G160" s="19" t="s">
        <v>666</v>
      </c>
      <c r="H160" s="19"/>
      <c r="I160" s="19" t="s">
        <v>667</v>
      </c>
      <c r="J160" s="19"/>
      <c r="K160" s="19"/>
      <c r="L160" s="19"/>
      <c r="M160" s="19"/>
      <c r="N160" s="19"/>
      <c r="O160" s="19">
        <v>1968620</v>
      </c>
      <c r="P160" s="19">
        <v>327.2773292</v>
      </c>
      <c r="Q160" s="19"/>
      <c r="R160" s="56">
        <f t="shared" si="16"/>
        <v>350.26654960000002</v>
      </c>
      <c r="S160" s="90">
        <v>350.2654</v>
      </c>
      <c r="T160" s="90">
        <v>350.2681</v>
      </c>
      <c r="V160" s="22">
        <v>197.73</v>
      </c>
      <c r="W160" s="55">
        <f t="shared" si="17"/>
        <v>328.28460567000002</v>
      </c>
      <c r="AA160" s="19"/>
      <c r="AB160" s="56">
        <f t="shared" si="18"/>
        <v>345.31115299999999</v>
      </c>
      <c r="AG160" s="55">
        <f t="shared" si="19"/>
        <v>310.27403500000003</v>
      </c>
      <c r="AH160" s="86"/>
      <c r="AI160" s="86"/>
      <c r="AJ160" s="86"/>
      <c r="AK160" s="73">
        <v>195.3</v>
      </c>
      <c r="AL160" s="55">
        <f t="shared" si="20"/>
        <v>326.27005320000001</v>
      </c>
      <c r="AP160" s="71">
        <v>189.47</v>
      </c>
      <c r="AQ160" s="65">
        <f t="shared" si="21"/>
        <v>362.24673080000002</v>
      </c>
      <c r="AR160" s="83"/>
      <c r="AS160" s="83"/>
      <c r="AT160" s="83"/>
      <c r="AU160" s="69"/>
      <c r="AV160" s="55">
        <f t="shared" si="22"/>
        <v>372.27553240000003</v>
      </c>
      <c r="AW160" s="86"/>
      <c r="AX160" s="86"/>
      <c r="AY160" s="86"/>
      <c r="AZ160" s="22">
        <v>199.6</v>
      </c>
      <c r="BA160" s="5" t="e">
        <f t="shared" si="23"/>
        <v>#DIV/0!</v>
      </c>
      <c r="BB160" s="18"/>
      <c r="BC160" s="19" t="s">
        <v>14</v>
      </c>
      <c r="BD160" s="21" t="s">
        <v>633</v>
      </c>
    </row>
    <row r="161" spans="1:56" x14ac:dyDescent="0.3">
      <c r="A161" t="s">
        <v>766</v>
      </c>
      <c r="B161" t="s">
        <v>767</v>
      </c>
      <c r="D161">
        <v>1.2664899999999999</v>
      </c>
      <c r="E161" t="s">
        <v>10</v>
      </c>
      <c r="F161" t="s">
        <v>11</v>
      </c>
      <c r="G161" t="s">
        <v>668</v>
      </c>
      <c r="I161" t="s">
        <v>669</v>
      </c>
      <c r="O161">
        <v>39963</v>
      </c>
      <c r="P161">
        <v>453.24914100000001</v>
      </c>
      <c r="R161" s="56">
        <f t="shared" si="16"/>
        <v>476.23836140000003</v>
      </c>
      <c r="S161" s="90">
        <v>476.23829999999998</v>
      </c>
      <c r="T161" s="90">
        <v>476.24160000000001</v>
      </c>
      <c r="V161" s="9">
        <v>219.93</v>
      </c>
      <c r="W161" s="55">
        <f t="shared" si="17"/>
        <v>454.25641747000003</v>
      </c>
      <c r="X161" s="86">
        <v>454.22550000000001</v>
      </c>
      <c r="Y161" s="86">
        <v>454.25670000000002</v>
      </c>
      <c r="AA161">
        <v>214.04400000000001</v>
      </c>
      <c r="AB161" s="56">
        <f t="shared" si="18"/>
        <v>471.2829648</v>
      </c>
      <c r="AG161" s="55">
        <f t="shared" si="19"/>
        <v>436.24584680000004</v>
      </c>
      <c r="AH161" s="86"/>
      <c r="AI161" s="86"/>
      <c r="AJ161" s="86"/>
      <c r="AK161" s="64"/>
      <c r="AL161" s="55">
        <f t="shared" si="20"/>
        <v>452.24186500000002</v>
      </c>
      <c r="AP161" s="64"/>
      <c r="AQ161" s="65">
        <f t="shared" si="21"/>
        <v>488.21854260000003</v>
      </c>
      <c r="AR161" s="83"/>
      <c r="AS161" s="83"/>
      <c r="AT161" s="83"/>
      <c r="AU161" s="64">
        <v>226.13333333333333</v>
      </c>
      <c r="AV161" s="55">
        <f t="shared" si="22"/>
        <v>498.24734420000004</v>
      </c>
      <c r="AW161" s="86"/>
      <c r="AX161" s="86"/>
      <c r="AY161" s="86"/>
      <c r="AZ161" s="8">
        <v>230</v>
      </c>
      <c r="BA161" s="5">
        <f t="shared" si="23"/>
        <v>100</v>
      </c>
      <c r="BB161" s="8"/>
      <c r="BC161" t="s">
        <v>14</v>
      </c>
      <c r="BD161" s="9" t="s">
        <v>15</v>
      </c>
    </row>
    <row r="162" spans="1:56" x14ac:dyDescent="0.3">
      <c r="A162" s="10" t="s">
        <v>768</v>
      </c>
      <c r="B162" s="10" t="s">
        <v>275</v>
      </c>
      <c r="C162" s="10"/>
      <c r="D162" s="10">
        <v>7.18086</v>
      </c>
      <c r="E162" s="10" t="s">
        <v>10</v>
      </c>
      <c r="F162" s="10" t="s">
        <v>11</v>
      </c>
      <c r="G162" s="10" t="s">
        <v>670</v>
      </c>
      <c r="H162" s="10"/>
      <c r="I162" s="10" t="s">
        <v>671</v>
      </c>
      <c r="J162" s="10"/>
      <c r="K162" s="10"/>
      <c r="L162" s="10"/>
      <c r="M162" s="10"/>
      <c r="N162" s="10"/>
      <c r="O162" s="10">
        <v>83872</v>
      </c>
      <c r="P162" s="10">
        <v>402.34976160000002</v>
      </c>
      <c r="Q162" s="10"/>
      <c r="R162" s="57">
        <f t="shared" si="16"/>
        <v>425.33898200000004</v>
      </c>
      <c r="S162" s="91"/>
      <c r="T162" s="91"/>
      <c r="U162" s="91"/>
      <c r="V162" s="10"/>
      <c r="W162" s="59">
        <f t="shared" si="17"/>
        <v>403.35703807000004</v>
      </c>
      <c r="X162" s="87">
        <v>403.35570000000001</v>
      </c>
      <c r="Y162" s="87">
        <v>403.36200000000002</v>
      </c>
      <c r="Z162" s="87"/>
      <c r="AA162" s="10">
        <v>212.50700000000001</v>
      </c>
      <c r="AB162" s="57">
        <f t="shared" si="18"/>
        <v>420.38358540000002</v>
      </c>
      <c r="AC162" s="91"/>
      <c r="AD162" s="91"/>
      <c r="AE162" s="91"/>
      <c r="AF162" s="74"/>
      <c r="AG162" s="59">
        <f t="shared" si="19"/>
        <v>385.34646740000005</v>
      </c>
      <c r="AH162" s="87"/>
      <c r="AI162" s="87"/>
      <c r="AJ162" s="87"/>
      <c r="AK162" s="75"/>
      <c r="AL162" s="59">
        <f t="shared" si="20"/>
        <v>401.34248560000003</v>
      </c>
      <c r="AM162" s="87"/>
      <c r="AN162" s="87"/>
      <c r="AO162" s="87"/>
      <c r="AP162" s="75"/>
      <c r="AQ162" s="76">
        <f t="shared" si="21"/>
        <v>437.31916320000005</v>
      </c>
      <c r="AR162" s="93"/>
      <c r="AS162" s="93"/>
      <c r="AT162" s="93"/>
      <c r="AU162" s="75"/>
      <c r="AV162" s="59">
        <f t="shared" si="22"/>
        <v>447.34796480000006</v>
      </c>
      <c r="AW162" s="87"/>
      <c r="AX162" s="87"/>
      <c r="AY162" s="87"/>
      <c r="AZ162" s="31"/>
      <c r="BA162" s="5">
        <f t="shared" si="23"/>
        <v>100</v>
      </c>
      <c r="BB162" s="31"/>
      <c r="BC162" s="10" t="s">
        <v>14</v>
      </c>
      <c r="BD162" s="10"/>
    </row>
    <row r="163" spans="1:56" x14ac:dyDescent="0.3">
      <c r="A163" t="s">
        <v>754</v>
      </c>
      <c r="B163" t="s">
        <v>755</v>
      </c>
      <c r="D163">
        <v>14.3</v>
      </c>
      <c r="E163" t="s">
        <v>10</v>
      </c>
      <c r="F163" t="s">
        <v>11</v>
      </c>
      <c r="G163" s="32" t="s">
        <v>672</v>
      </c>
      <c r="I163" t="s">
        <v>673</v>
      </c>
      <c r="O163">
        <v>40924</v>
      </c>
      <c r="P163">
        <v>704.53557720000003</v>
      </c>
      <c r="R163" s="56">
        <f t="shared" si="16"/>
        <v>727.52479760000006</v>
      </c>
      <c r="S163" s="90">
        <v>727.52719999999999</v>
      </c>
      <c r="T163" s="90">
        <v>727.53210000000001</v>
      </c>
      <c r="V163" s="9">
        <v>279.60000000000002</v>
      </c>
      <c r="W163" s="55">
        <f t="shared" si="17"/>
        <v>705.54285367</v>
      </c>
      <c r="AA163" s="9"/>
      <c r="AB163" s="56">
        <f t="shared" si="18"/>
        <v>722.56940100000008</v>
      </c>
      <c r="AF163" s="68">
        <v>284.3</v>
      </c>
      <c r="AG163" s="55">
        <f t="shared" si="19"/>
        <v>687.53228300000001</v>
      </c>
      <c r="AH163" s="86"/>
      <c r="AI163" s="86"/>
      <c r="AJ163" s="86"/>
      <c r="AK163" s="64"/>
      <c r="AL163" s="55">
        <f t="shared" si="20"/>
        <v>703.52830119999999</v>
      </c>
      <c r="AP163" s="64">
        <v>270.0333333333333</v>
      </c>
      <c r="AQ163" s="65">
        <f t="shared" si="21"/>
        <v>739.5049788</v>
      </c>
      <c r="AR163" s="83"/>
      <c r="AS163" s="83"/>
      <c r="AT163" s="83"/>
      <c r="AU163" s="64"/>
      <c r="AV163" s="55">
        <f t="shared" si="22"/>
        <v>749.53378039999996</v>
      </c>
      <c r="AW163" s="86"/>
      <c r="AX163" s="86"/>
      <c r="AY163" s="86"/>
      <c r="AZ163" s="8"/>
      <c r="BA163" s="5" t="e">
        <f t="shared" si="23"/>
        <v>#DIV/0!</v>
      </c>
      <c r="BB163" s="8"/>
      <c r="BC163" t="s">
        <v>14</v>
      </c>
      <c r="BD163" s="9" t="s">
        <v>15</v>
      </c>
    </row>
    <row r="164" spans="1:56" x14ac:dyDescent="0.3">
      <c r="A164" t="s">
        <v>756</v>
      </c>
      <c r="B164" t="s">
        <v>757</v>
      </c>
      <c r="D164">
        <v>12.516310000000001</v>
      </c>
      <c r="E164" t="s">
        <v>10</v>
      </c>
      <c r="F164" t="s">
        <v>11</v>
      </c>
      <c r="G164" t="s">
        <v>674</v>
      </c>
      <c r="I164" t="s">
        <v>675</v>
      </c>
      <c r="O164">
        <v>39609</v>
      </c>
      <c r="P164">
        <v>785.59342340000001</v>
      </c>
      <c r="R164" s="56">
        <f t="shared" si="16"/>
        <v>808.58264380000003</v>
      </c>
      <c r="S164" s="90">
        <v>808.58180000000004</v>
      </c>
      <c r="T164" s="90">
        <v>808.58820000000003</v>
      </c>
      <c r="U164" s="90">
        <v>85.581699999999998</v>
      </c>
      <c r="V164" s="9">
        <v>298.43</v>
      </c>
      <c r="W164" s="55">
        <f t="shared" si="17"/>
        <v>786.60069986999997</v>
      </c>
      <c r="X164" s="86">
        <v>786.60059999999999</v>
      </c>
      <c r="Y164" s="86">
        <v>786.60810000000004</v>
      </c>
      <c r="Z164" s="86">
        <v>786.60590000000002</v>
      </c>
      <c r="AA164">
        <v>295.02999999999997</v>
      </c>
      <c r="AB164" s="56">
        <f t="shared" si="18"/>
        <v>803.62724720000006</v>
      </c>
      <c r="AG164" s="55">
        <f t="shared" si="19"/>
        <v>768.59012919999998</v>
      </c>
      <c r="AH164" s="86"/>
      <c r="AI164" s="86"/>
      <c r="AJ164" s="86"/>
      <c r="AK164" s="64"/>
      <c r="AL164" s="55">
        <f t="shared" si="20"/>
        <v>784.58614739999996</v>
      </c>
      <c r="AP164" s="64"/>
      <c r="AQ164" s="65">
        <f t="shared" si="21"/>
        <v>820.56282499999998</v>
      </c>
      <c r="AR164" s="83"/>
      <c r="AS164" s="83"/>
      <c r="AT164" s="83"/>
      <c r="AU164" s="64"/>
      <c r="AV164" s="55">
        <f t="shared" si="22"/>
        <v>830.59162659999993</v>
      </c>
      <c r="AW164" s="86"/>
      <c r="AX164" s="86"/>
      <c r="AY164" s="86"/>
      <c r="AZ164" s="8">
        <v>298.83333333333331</v>
      </c>
      <c r="BA164" s="5">
        <f t="shared" si="23"/>
        <v>100</v>
      </c>
      <c r="BB164" s="8"/>
      <c r="BC164" t="s">
        <v>14</v>
      </c>
      <c r="BD164" s="9" t="s">
        <v>15</v>
      </c>
    </row>
    <row r="165" spans="1:56" x14ac:dyDescent="0.3">
      <c r="A165" t="s">
        <v>758</v>
      </c>
      <c r="B165" t="s">
        <v>759</v>
      </c>
      <c r="D165" s="9">
        <v>7.13</v>
      </c>
      <c r="E165" t="s">
        <v>10</v>
      </c>
      <c r="F165" t="s">
        <v>11</v>
      </c>
      <c r="G165" t="s">
        <v>676</v>
      </c>
      <c r="I165" t="s">
        <v>677</v>
      </c>
      <c r="O165">
        <v>1968632</v>
      </c>
      <c r="P165">
        <v>316.297729</v>
      </c>
      <c r="R165" s="56">
        <f t="shared" si="16"/>
        <v>339.28694940000003</v>
      </c>
      <c r="S165" s="90">
        <v>339.28559999999999</v>
      </c>
      <c r="T165" s="90">
        <v>339.28949999999998</v>
      </c>
      <c r="U165" s="90">
        <v>339.29149999999998</v>
      </c>
      <c r="V165" s="9">
        <v>193.27</v>
      </c>
      <c r="W165" s="55">
        <f t="shared" si="17"/>
        <v>317.30500547000003</v>
      </c>
      <c r="AB165" s="56">
        <f t="shared" si="18"/>
        <v>334.3315528</v>
      </c>
      <c r="AG165" s="55">
        <f t="shared" si="19"/>
        <v>299.29443480000003</v>
      </c>
      <c r="AH165" s="86"/>
      <c r="AI165" s="86"/>
      <c r="AJ165" s="86"/>
      <c r="AK165" s="64"/>
      <c r="AL165" s="55">
        <f t="shared" si="20"/>
        <v>315.29045300000001</v>
      </c>
      <c r="AP165" s="64"/>
      <c r="AQ165" s="65">
        <f t="shared" si="21"/>
        <v>351.26713060000003</v>
      </c>
      <c r="AR165" s="83"/>
      <c r="AS165" s="83"/>
      <c r="AT165" s="83"/>
      <c r="AU165" s="64"/>
      <c r="AV165" s="55">
        <f t="shared" si="22"/>
        <v>361.29593220000004</v>
      </c>
      <c r="AW165" s="86"/>
      <c r="AX165" s="86"/>
      <c r="AY165" s="86"/>
      <c r="AZ165" s="8"/>
      <c r="BA165" s="5" t="e">
        <f t="shared" si="23"/>
        <v>#DIV/0!</v>
      </c>
      <c r="BB165" s="8"/>
      <c r="BC165" t="s">
        <v>14</v>
      </c>
      <c r="BD165" s="9" t="s">
        <v>15</v>
      </c>
    </row>
    <row r="166" spans="1:56" x14ac:dyDescent="0.3">
      <c r="A166" t="s">
        <v>760</v>
      </c>
      <c r="B166" t="s">
        <v>761</v>
      </c>
      <c r="D166">
        <v>2.1143700000000001</v>
      </c>
      <c r="E166" t="s">
        <v>10</v>
      </c>
      <c r="F166" t="s">
        <v>11</v>
      </c>
      <c r="G166" t="s">
        <v>678</v>
      </c>
      <c r="I166" t="s">
        <v>679</v>
      </c>
      <c r="O166">
        <v>1968634</v>
      </c>
      <c r="P166">
        <v>623.38805620000005</v>
      </c>
      <c r="R166" s="56">
        <f t="shared" si="16"/>
        <v>646.37727660000007</v>
      </c>
      <c r="S166" s="90">
        <v>646.37469999999996</v>
      </c>
      <c r="T166" s="90">
        <v>646.38199999999995</v>
      </c>
      <c r="U166" s="90">
        <v>646.38239999999996</v>
      </c>
      <c r="V166" s="9">
        <v>255.53</v>
      </c>
      <c r="W166" s="55">
        <f t="shared" si="17"/>
        <v>624.39533267000002</v>
      </c>
      <c r="X166" s="86">
        <v>624.39700000000005</v>
      </c>
      <c r="Y166" s="86">
        <v>624.40020000000004</v>
      </c>
      <c r="Z166" s="86">
        <v>624.39859999999999</v>
      </c>
      <c r="AA166">
        <v>249.298</v>
      </c>
      <c r="AB166" s="56">
        <f t="shared" si="18"/>
        <v>641.4218800000001</v>
      </c>
      <c r="AG166" s="55">
        <f t="shared" si="19"/>
        <v>606.38476200000002</v>
      </c>
      <c r="AH166" s="86"/>
      <c r="AI166" s="86"/>
      <c r="AJ166" s="86"/>
      <c r="AK166" s="64"/>
      <c r="AL166" s="55">
        <f t="shared" si="20"/>
        <v>622.3807802</v>
      </c>
      <c r="AP166" s="64">
        <v>254.77</v>
      </c>
      <c r="AQ166" s="65">
        <f t="shared" si="21"/>
        <v>658.35745780000002</v>
      </c>
      <c r="AR166" s="83"/>
      <c r="AS166" s="83"/>
      <c r="AT166" s="83"/>
      <c r="AU166" s="64">
        <v>251.03</v>
      </c>
      <c r="AV166" s="55">
        <f t="shared" si="22"/>
        <v>668.38625939999997</v>
      </c>
      <c r="AW166" s="86"/>
      <c r="AX166" s="86"/>
      <c r="AY166" s="86"/>
      <c r="AZ166" s="8">
        <v>254.27</v>
      </c>
      <c r="BA166" s="5">
        <f t="shared" si="23"/>
        <v>-2.1949634573883499</v>
      </c>
      <c r="BB166" s="8"/>
      <c r="BC166" t="s">
        <v>14</v>
      </c>
      <c r="BD166" s="9" t="s">
        <v>15</v>
      </c>
    </row>
    <row r="167" spans="1:56" x14ac:dyDescent="0.3">
      <c r="A167" t="s">
        <v>762</v>
      </c>
      <c r="B167" t="s">
        <v>763</v>
      </c>
      <c r="D167">
        <v>16.75835</v>
      </c>
      <c r="E167" t="s">
        <v>10</v>
      </c>
      <c r="F167" t="s">
        <v>11</v>
      </c>
      <c r="G167" t="s">
        <v>680</v>
      </c>
      <c r="I167" t="s">
        <v>681</v>
      </c>
      <c r="O167">
        <v>1968633</v>
      </c>
      <c r="P167">
        <v>619.62669659999995</v>
      </c>
      <c r="R167" s="56">
        <f t="shared" si="16"/>
        <v>642.61591699999997</v>
      </c>
      <c r="S167" s="90">
        <v>642.61310000000003</v>
      </c>
      <c r="T167" s="90">
        <v>642.62419999999997</v>
      </c>
      <c r="U167" s="90">
        <v>642.62210000000005</v>
      </c>
      <c r="V167" s="9">
        <v>277.43</v>
      </c>
      <c r="W167" s="55">
        <f t="shared" si="17"/>
        <v>620.63397306999991</v>
      </c>
      <c r="X167" s="86">
        <v>620.63229999999999</v>
      </c>
      <c r="Y167" s="86">
        <v>620.64080000000001</v>
      </c>
      <c r="Z167" s="86">
        <v>620.64160000000004</v>
      </c>
      <c r="AA167">
        <v>275.40600000000001</v>
      </c>
      <c r="AB167" s="56">
        <f t="shared" si="18"/>
        <v>637.6605204</v>
      </c>
      <c r="AG167" s="55">
        <f t="shared" si="19"/>
        <v>602.62340239999992</v>
      </c>
      <c r="AH167" s="86"/>
      <c r="AI167" s="86"/>
      <c r="AJ167" s="86"/>
      <c r="AK167" s="64"/>
      <c r="AL167" s="55">
        <f t="shared" si="20"/>
        <v>618.6194205999999</v>
      </c>
      <c r="AP167" s="64"/>
      <c r="AQ167" s="65">
        <f t="shared" si="21"/>
        <v>654.59609819999991</v>
      </c>
      <c r="AR167" s="83"/>
      <c r="AS167" s="83"/>
      <c r="AT167" s="83"/>
      <c r="AU167" s="64">
        <v>271.67</v>
      </c>
      <c r="AV167" s="55">
        <f t="shared" si="22"/>
        <v>664.62489979999987</v>
      </c>
      <c r="AW167" s="86"/>
      <c r="AX167" s="86"/>
      <c r="AY167" s="86"/>
      <c r="AZ167" s="8">
        <v>278.37</v>
      </c>
      <c r="BA167" s="5">
        <f t="shared" si="23"/>
        <v>100</v>
      </c>
      <c r="BB167" s="8"/>
      <c r="BC167" t="s">
        <v>14</v>
      </c>
      <c r="BD167" s="9" t="s">
        <v>15</v>
      </c>
    </row>
    <row r="168" spans="1:56" x14ac:dyDescent="0.3">
      <c r="A168" t="s">
        <v>764</v>
      </c>
      <c r="B168" t="s">
        <v>765</v>
      </c>
      <c r="D168">
        <v>3.9317000000000002</v>
      </c>
      <c r="E168" t="s">
        <v>10</v>
      </c>
      <c r="F168" t="s">
        <v>11</v>
      </c>
      <c r="G168" t="s">
        <v>682</v>
      </c>
      <c r="I168" t="s">
        <v>683</v>
      </c>
      <c r="O168">
        <v>82378</v>
      </c>
      <c r="P168">
        <v>593.36924959999999</v>
      </c>
      <c r="R168" s="56">
        <f t="shared" si="16"/>
        <v>616.35847000000001</v>
      </c>
      <c r="S168" s="90">
        <v>616.35580000000004</v>
      </c>
      <c r="T168" s="90">
        <v>616.36519999999996</v>
      </c>
      <c r="U168" s="90">
        <v>616.36569999999995</v>
      </c>
      <c r="V168" s="9">
        <v>258.39999999999998</v>
      </c>
      <c r="W168" s="55">
        <f t="shared" si="17"/>
        <v>594.37652606999995</v>
      </c>
      <c r="X168" s="86">
        <v>594.37429999999995</v>
      </c>
      <c r="Y168" s="86">
        <v>594.38329999999996</v>
      </c>
      <c r="Z168" s="86">
        <v>594.38310000000001</v>
      </c>
      <c r="AA168">
        <v>246.40600000000001</v>
      </c>
      <c r="AB168" s="56">
        <f t="shared" si="18"/>
        <v>611.40307340000004</v>
      </c>
      <c r="AG168" s="55">
        <f t="shared" si="19"/>
        <v>576.36595539999996</v>
      </c>
      <c r="AH168" s="86"/>
      <c r="AI168" s="86"/>
      <c r="AJ168" s="86"/>
      <c r="AK168" s="64"/>
      <c r="AL168" s="55">
        <f t="shared" si="20"/>
        <v>592.36197359999994</v>
      </c>
      <c r="AP168" s="64"/>
      <c r="AQ168" s="65">
        <f t="shared" si="21"/>
        <v>628.33865119999996</v>
      </c>
      <c r="AR168" s="83"/>
      <c r="AS168" s="83"/>
      <c r="AT168" s="83"/>
      <c r="AU168" s="64"/>
      <c r="AV168" s="55">
        <f t="shared" si="22"/>
        <v>638.36745279999991</v>
      </c>
      <c r="AW168" s="86"/>
      <c r="AX168" s="86"/>
      <c r="AY168" s="86"/>
      <c r="AZ168" s="8">
        <v>256.8</v>
      </c>
      <c r="BA168" s="5">
        <f t="shared" si="23"/>
        <v>100</v>
      </c>
      <c r="BB168" s="8"/>
      <c r="BC168" t="s">
        <v>14</v>
      </c>
      <c r="BD168" s="9" t="s">
        <v>15</v>
      </c>
    </row>
    <row r="169" spans="1:56" x14ac:dyDescent="0.3">
      <c r="A169" t="s">
        <v>684</v>
      </c>
      <c r="B169" t="s">
        <v>685</v>
      </c>
      <c r="D169">
        <v>1.2145900000000001</v>
      </c>
      <c r="E169" t="s">
        <v>10</v>
      </c>
      <c r="F169" t="s">
        <v>11</v>
      </c>
      <c r="H169" t="s">
        <v>686</v>
      </c>
      <c r="I169" t="s">
        <v>687</v>
      </c>
      <c r="O169">
        <v>1968639</v>
      </c>
      <c r="P169">
        <v>397.22292759999999</v>
      </c>
      <c r="R169" s="56">
        <f t="shared" si="16"/>
        <v>420.21214800000001</v>
      </c>
      <c r="S169" s="90">
        <v>420.21300000000002</v>
      </c>
      <c r="V169">
        <v>210.4</v>
      </c>
      <c r="W169" s="55">
        <f t="shared" si="17"/>
        <v>398.23020407000001</v>
      </c>
      <c r="X169" s="86">
        <v>398.22989999999999</v>
      </c>
      <c r="AA169">
        <v>204.99799999999999</v>
      </c>
      <c r="AB169" s="56">
        <f t="shared" si="18"/>
        <v>415.25675139999998</v>
      </c>
      <c r="AG169" s="55">
        <f t="shared" si="19"/>
        <v>380.21963340000002</v>
      </c>
      <c r="AH169" s="86"/>
      <c r="AI169" s="86"/>
      <c r="AJ169" s="86"/>
      <c r="AL169" s="55">
        <f t="shared" si="20"/>
        <v>396.2156516</v>
      </c>
      <c r="AP169" s="64"/>
      <c r="AQ169" s="65">
        <f t="shared" si="21"/>
        <v>432.19232920000002</v>
      </c>
      <c r="AR169" s="83"/>
      <c r="AS169" s="83"/>
      <c r="AT169" s="83"/>
      <c r="AU169" s="64">
        <v>211.73</v>
      </c>
      <c r="AV169" s="55">
        <f t="shared" si="22"/>
        <v>442.22113080000003</v>
      </c>
      <c r="AW169" s="86"/>
      <c r="AX169" s="86"/>
      <c r="AY169" s="86"/>
      <c r="AZ169" s="8">
        <v>214.63</v>
      </c>
      <c r="BA169" s="5">
        <f t="shared" si="23"/>
        <v>100</v>
      </c>
      <c r="BB169" s="5"/>
      <c r="BC169" t="s">
        <v>14</v>
      </c>
      <c r="BD169" s="9" t="s">
        <v>15</v>
      </c>
    </row>
    <row r="170" spans="1:56" x14ac:dyDescent="0.3">
      <c r="A170" t="s">
        <v>688</v>
      </c>
      <c r="B170" t="s">
        <v>689</v>
      </c>
      <c r="D170">
        <v>13.25</v>
      </c>
      <c r="E170" t="s">
        <v>10</v>
      </c>
      <c r="F170" t="s">
        <v>11</v>
      </c>
      <c r="H170" t="s">
        <v>690</v>
      </c>
      <c r="I170" t="s">
        <v>691</v>
      </c>
      <c r="O170">
        <v>1968645</v>
      </c>
      <c r="P170">
        <v>893.6720636</v>
      </c>
      <c r="R170" s="56">
        <f t="shared" si="16"/>
        <v>916.66128400000002</v>
      </c>
      <c r="V170">
        <v>315.5</v>
      </c>
      <c r="W170" s="55">
        <f t="shared" si="17"/>
        <v>894.67934006999997</v>
      </c>
      <c r="X170" s="86">
        <v>894.68140000000005</v>
      </c>
      <c r="AA170">
        <v>318.23</v>
      </c>
      <c r="AB170" s="56">
        <f t="shared" si="18"/>
        <v>911.70588740000005</v>
      </c>
      <c r="AF170" s="62">
        <v>318.14</v>
      </c>
      <c r="AG170" s="55">
        <f t="shared" si="19"/>
        <v>876.66876939999997</v>
      </c>
      <c r="AH170" s="86"/>
      <c r="AI170" s="86"/>
      <c r="AJ170" s="86"/>
      <c r="AK170" s="62">
        <v>314.14999999999998</v>
      </c>
      <c r="AL170" s="55">
        <f t="shared" si="20"/>
        <v>892.66478759999995</v>
      </c>
      <c r="AP170" s="64">
        <v>305.76666666666671</v>
      </c>
      <c r="AQ170" s="65">
        <f t="shared" si="21"/>
        <v>928.64146519999997</v>
      </c>
      <c r="AR170" s="83"/>
      <c r="AS170" s="83"/>
      <c r="AT170" s="83"/>
      <c r="AU170" s="64"/>
      <c r="AV170" s="55">
        <f t="shared" si="22"/>
        <v>938.67026679999992</v>
      </c>
      <c r="AW170" s="86"/>
      <c r="AX170" s="86"/>
      <c r="AY170" s="86"/>
      <c r="AZ170" s="8"/>
      <c r="BA170" s="5">
        <f t="shared" si="23"/>
        <v>3.9164545559291422</v>
      </c>
      <c r="BB170" s="5"/>
      <c r="BC170" t="s">
        <v>14</v>
      </c>
      <c r="BD170" s="9" t="s">
        <v>15</v>
      </c>
    </row>
    <row r="171" spans="1:56" x14ac:dyDescent="0.3">
      <c r="A171" s="48" t="s">
        <v>692</v>
      </c>
      <c r="B171" t="s">
        <v>693</v>
      </c>
      <c r="D171">
        <v>9.9269499999999997</v>
      </c>
      <c r="E171" t="s">
        <v>10</v>
      </c>
      <c r="F171" t="s">
        <v>11</v>
      </c>
      <c r="H171" t="s">
        <v>694</v>
      </c>
      <c r="I171" t="s">
        <v>695</v>
      </c>
      <c r="O171">
        <v>78970</v>
      </c>
      <c r="P171">
        <v>734.50975800000003</v>
      </c>
      <c r="R171" s="56">
        <f t="shared" si="16"/>
        <v>757.49897840000006</v>
      </c>
      <c r="W171" s="55">
        <f t="shared" si="17"/>
        <v>735.51703447</v>
      </c>
      <c r="X171" s="86">
        <v>735.51859999999999</v>
      </c>
      <c r="AA171" s="48">
        <v>286.43</v>
      </c>
      <c r="AB171" s="56">
        <f t="shared" si="18"/>
        <v>752.54358180000008</v>
      </c>
      <c r="AF171" s="62">
        <v>286.39999999999998</v>
      </c>
      <c r="AG171" s="55">
        <f t="shared" si="19"/>
        <v>717.50646380000001</v>
      </c>
      <c r="AH171" s="86"/>
      <c r="AI171" s="86"/>
      <c r="AJ171" s="86"/>
      <c r="AL171" s="55">
        <f t="shared" si="20"/>
        <v>733.50248199999999</v>
      </c>
      <c r="AP171" s="64">
        <v>273.66666666666669</v>
      </c>
      <c r="AQ171" s="65">
        <f t="shared" si="21"/>
        <v>769.4791596</v>
      </c>
      <c r="AR171" s="83"/>
      <c r="AS171" s="83"/>
      <c r="AT171" s="83"/>
      <c r="AU171" s="64"/>
      <c r="AV171" s="55">
        <f t="shared" si="22"/>
        <v>779.50796119999995</v>
      </c>
      <c r="AW171" s="86"/>
      <c r="AX171" s="86"/>
      <c r="AY171" s="86"/>
      <c r="AZ171" s="8"/>
      <c r="BA171" s="5">
        <f t="shared" si="23"/>
        <v>4.4560043757055201</v>
      </c>
      <c r="BB171" s="5"/>
      <c r="BC171" t="s">
        <v>14</v>
      </c>
      <c r="BD171" s="9" t="s">
        <v>15</v>
      </c>
    </row>
    <row r="172" spans="1:56" x14ac:dyDescent="0.3">
      <c r="A172" t="s">
        <v>696</v>
      </c>
      <c r="B172" t="s">
        <v>697</v>
      </c>
      <c r="D172">
        <v>11.01796</v>
      </c>
      <c r="E172" t="s">
        <v>10</v>
      </c>
      <c r="F172" t="s">
        <v>11</v>
      </c>
      <c r="H172" t="s">
        <v>698</v>
      </c>
      <c r="I172" t="s">
        <v>699</v>
      </c>
      <c r="O172">
        <v>1968644</v>
      </c>
      <c r="P172">
        <v>830.58973579999997</v>
      </c>
      <c r="R172" s="56">
        <f t="shared" si="16"/>
        <v>853.57895619999999</v>
      </c>
      <c r="S172" s="90">
        <v>853.58159999999998</v>
      </c>
      <c r="T172" s="90">
        <v>853.58320000000003</v>
      </c>
      <c r="U172" s="90">
        <v>853.58190000000002</v>
      </c>
      <c r="V172">
        <v>301.54000000000002</v>
      </c>
      <c r="W172" s="55">
        <f t="shared" si="17"/>
        <v>831.59701226999994</v>
      </c>
      <c r="X172" s="86">
        <v>831.59820000000002</v>
      </c>
      <c r="Y172" s="86">
        <v>831.58799999999997</v>
      </c>
      <c r="Z172" s="86">
        <v>831.59780000000001</v>
      </c>
      <c r="AA172">
        <v>303.23700000000002</v>
      </c>
      <c r="AB172" s="56">
        <f t="shared" si="18"/>
        <v>848.62355960000002</v>
      </c>
      <c r="AF172" s="62">
        <v>304.78699999999998</v>
      </c>
      <c r="AG172" s="55">
        <f t="shared" si="19"/>
        <v>813.58644159999994</v>
      </c>
      <c r="AH172" s="86"/>
      <c r="AI172" s="86"/>
      <c r="AJ172" s="86"/>
      <c r="AL172" s="55">
        <f t="shared" si="20"/>
        <v>829.58245979999992</v>
      </c>
      <c r="AP172" s="64">
        <v>296.63333333333333</v>
      </c>
      <c r="AQ172" s="65">
        <f t="shared" si="21"/>
        <v>865.55913739999994</v>
      </c>
      <c r="AR172" s="83"/>
      <c r="AS172" s="83"/>
      <c r="AT172" s="83"/>
      <c r="AU172" s="64"/>
      <c r="AV172" s="55">
        <f t="shared" si="22"/>
        <v>875.58793899999989</v>
      </c>
      <c r="AW172" s="86"/>
      <c r="AX172" s="86"/>
      <c r="AY172" s="86"/>
      <c r="AZ172" s="8"/>
      <c r="BA172" s="5">
        <f t="shared" si="23"/>
        <v>2.1777245740680384</v>
      </c>
      <c r="BB172" s="5"/>
      <c r="BC172" t="s">
        <v>14</v>
      </c>
      <c r="BD172" s="9" t="s">
        <v>15</v>
      </c>
    </row>
    <row r="173" spans="1:56" x14ac:dyDescent="0.3">
      <c r="A173" t="s">
        <v>700</v>
      </c>
      <c r="B173" t="s">
        <v>701</v>
      </c>
      <c r="D173">
        <v>3.4666999999999999</v>
      </c>
      <c r="E173" t="s">
        <v>10</v>
      </c>
      <c r="F173" t="s">
        <v>11</v>
      </c>
      <c r="H173" t="s">
        <v>702</v>
      </c>
      <c r="I173" t="s">
        <v>703</v>
      </c>
      <c r="O173">
        <v>1968641</v>
      </c>
      <c r="P173">
        <v>453.28552439999999</v>
      </c>
      <c r="R173" s="56">
        <f t="shared" si="16"/>
        <v>476.27474480000001</v>
      </c>
      <c r="S173" s="90">
        <v>476.2749</v>
      </c>
      <c r="T173" s="90">
        <v>476.27600000000001</v>
      </c>
      <c r="U173" s="90">
        <v>476.27659999999997</v>
      </c>
      <c r="V173">
        <v>221.9</v>
      </c>
      <c r="W173" s="55">
        <f t="shared" si="17"/>
        <v>454.29280087000001</v>
      </c>
      <c r="X173" s="86">
        <v>454.29500000000002</v>
      </c>
      <c r="Y173" s="86">
        <v>454.29360000000003</v>
      </c>
      <c r="Z173" s="86">
        <v>454.2937</v>
      </c>
      <c r="AA173">
        <v>215.51499999999999</v>
      </c>
      <c r="AB173" s="56">
        <f t="shared" si="18"/>
        <v>471.31934819999998</v>
      </c>
      <c r="AG173" s="55">
        <f t="shared" si="19"/>
        <v>436.28223020000001</v>
      </c>
      <c r="AH173" s="86"/>
      <c r="AI173" s="86"/>
      <c r="AJ173" s="86"/>
      <c r="AK173" s="62">
        <v>216.2</v>
      </c>
      <c r="AL173" s="55">
        <f t="shared" si="20"/>
        <v>452.2782484</v>
      </c>
      <c r="AP173" s="64">
        <v>211.66666666666666</v>
      </c>
      <c r="AQ173" s="65">
        <f t="shared" si="21"/>
        <v>488.25492600000001</v>
      </c>
      <c r="AR173" s="83"/>
      <c r="AS173" s="83"/>
      <c r="AT173" s="83"/>
      <c r="AU173" s="64"/>
      <c r="AV173" s="55">
        <f t="shared" si="22"/>
        <v>498.28372760000002</v>
      </c>
      <c r="AW173" s="86"/>
      <c r="AX173" s="86"/>
      <c r="AY173" s="86"/>
      <c r="AZ173" s="8"/>
      <c r="BA173" s="5">
        <f t="shared" si="23"/>
        <v>1.7856452373771334</v>
      </c>
      <c r="BB173" s="5"/>
      <c r="BC173" t="s">
        <v>14</v>
      </c>
      <c r="BD173" s="9" t="s">
        <v>15</v>
      </c>
    </row>
    <row r="174" spans="1:56" x14ac:dyDescent="0.3">
      <c r="A174" t="s">
        <v>704</v>
      </c>
      <c r="B174" t="s">
        <v>705</v>
      </c>
      <c r="D174">
        <v>13.105130000000001</v>
      </c>
      <c r="E174" t="s">
        <v>10</v>
      </c>
      <c r="F174" t="s">
        <v>11</v>
      </c>
      <c r="H174" t="s">
        <v>706</v>
      </c>
      <c r="I174" t="s">
        <v>707</v>
      </c>
      <c r="O174">
        <v>39448</v>
      </c>
      <c r="P174">
        <v>761.59342340000001</v>
      </c>
      <c r="R174" s="56">
        <f t="shared" si="16"/>
        <v>784.58264380000003</v>
      </c>
      <c r="S174" s="90">
        <v>784.58479999999997</v>
      </c>
      <c r="T174" s="90">
        <v>784.57680000000005</v>
      </c>
      <c r="U174" s="90">
        <v>784.58640000000003</v>
      </c>
      <c r="V174">
        <v>296.17</v>
      </c>
      <c r="W174" s="55">
        <f t="shared" si="17"/>
        <v>762.60069986999997</v>
      </c>
      <c r="X174" s="86">
        <v>762.60159999999996</v>
      </c>
      <c r="Y174" s="86">
        <v>762.60730000000001</v>
      </c>
      <c r="Z174" s="86">
        <v>762.60630000000003</v>
      </c>
      <c r="AA174">
        <v>292.53100000000001</v>
      </c>
      <c r="AB174" s="56">
        <f t="shared" si="18"/>
        <v>779.62724720000006</v>
      </c>
      <c r="AG174" s="55">
        <f t="shared" si="19"/>
        <v>744.59012919999998</v>
      </c>
      <c r="AH174" s="86"/>
      <c r="AI174" s="86"/>
      <c r="AJ174" s="86"/>
      <c r="AL174" s="55">
        <f t="shared" si="20"/>
        <v>760.58614739999996</v>
      </c>
      <c r="AP174" s="64"/>
      <c r="AQ174" s="65">
        <f t="shared" si="21"/>
        <v>796.56282499999998</v>
      </c>
      <c r="AR174" s="83"/>
      <c r="AS174" s="83"/>
      <c r="AT174" s="83"/>
      <c r="AU174" s="64"/>
      <c r="AV174" s="55">
        <f t="shared" si="22"/>
        <v>806.59162659999993</v>
      </c>
      <c r="AW174" s="86"/>
      <c r="AX174" s="86"/>
      <c r="AY174" s="86"/>
      <c r="AZ174" s="8">
        <v>295.86666666666673</v>
      </c>
      <c r="BA174" s="5">
        <f t="shared" si="23"/>
        <v>100</v>
      </c>
      <c r="BB174" s="5"/>
      <c r="BC174" t="s">
        <v>14</v>
      </c>
      <c r="BD174" s="9" t="s">
        <v>15</v>
      </c>
    </row>
    <row r="175" spans="1:56" x14ac:dyDescent="0.3">
      <c r="A175" t="s">
        <v>708</v>
      </c>
      <c r="B175" t="s">
        <v>709</v>
      </c>
      <c r="D175">
        <v>16.687049999999999</v>
      </c>
      <c r="E175" t="s">
        <v>10</v>
      </c>
      <c r="F175" t="s">
        <v>11</v>
      </c>
      <c r="H175" t="s">
        <v>710</v>
      </c>
      <c r="I175" t="s">
        <v>711</v>
      </c>
      <c r="O175">
        <v>59720</v>
      </c>
      <c r="P175">
        <v>845.68731860000003</v>
      </c>
      <c r="R175" s="56">
        <f t="shared" si="16"/>
        <v>868.67653900000005</v>
      </c>
      <c r="S175" s="90">
        <v>868.6807</v>
      </c>
      <c r="T175" s="90">
        <v>868.68380000000002</v>
      </c>
      <c r="U175" s="90">
        <v>868.67089999999996</v>
      </c>
      <c r="V175">
        <v>312.43</v>
      </c>
      <c r="W175" s="55">
        <f t="shared" si="17"/>
        <v>846.69459506999999</v>
      </c>
      <c r="X175" s="86">
        <v>846.69159999999999</v>
      </c>
      <c r="Y175" s="86">
        <v>846.69090000000006</v>
      </c>
      <c r="Z175" s="86">
        <v>846.68899999999996</v>
      </c>
      <c r="AA175">
        <v>309.58800000000002</v>
      </c>
      <c r="AB175" s="56">
        <f t="shared" si="18"/>
        <v>863.72114240000008</v>
      </c>
      <c r="AG175" s="55">
        <f t="shared" si="19"/>
        <v>828.6840244</v>
      </c>
      <c r="AH175" s="86"/>
      <c r="AI175" s="86"/>
      <c r="AJ175" s="86"/>
      <c r="AL175" s="55">
        <f t="shared" si="20"/>
        <v>844.68004259999998</v>
      </c>
      <c r="AP175" s="64"/>
      <c r="AQ175" s="65">
        <f t="shared" si="21"/>
        <v>880.6567202</v>
      </c>
      <c r="AR175" s="83"/>
      <c r="AS175" s="83"/>
      <c r="AT175" s="83"/>
      <c r="AU175" s="64"/>
      <c r="AV175" s="55">
        <f t="shared" si="22"/>
        <v>890.68552179999995</v>
      </c>
      <c r="AW175" s="86"/>
      <c r="AX175" s="86"/>
      <c r="AY175" s="86"/>
      <c r="AZ175" s="8">
        <v>312.63333333333333</v>
      </c>
      <c r="BA175" s="5">
        <f t="shared" si="23"/>
        <v>100</v>
      </c>
      <c r="BB175" s="5"/>
      <c r="BC175" t="s">
        <v>14</v>
      </c>
      <c r="BD175" s="9" t="s">
        <v>15</v>
      </c>
    </row>
    <row r="176" spans="1:56" x14ac:dyDescent="0.3">
      <c r="A176" t="s">
        <v>712</v>
      </c>
      <c r="B176" t="s">
        <v>713</v>
      </c>
      <c r="D176">
        <v>1.27651</v>
      </c>
      <c r="E176" t="s">
        <v>10</v>
      </c>
      <c r="F176" t="s">
        <v>11</v>
      </c>
      <c r="H176" t="s">
        <v>714</v>
      </c>
      <c r="I176" t="s">
        <v>715</v>
      </c>
      <c r="O176">
        <v>46748</v>
      </c>
      <c r="P176">
        <v>620.29614839999999</v>
      </c>
      <c r="R176" s="56">
        <f t="shared" si="16"/>
        <v>643.28536880000001</v>
      </c>
      <c r="S176" s="90">
        <v>643.28129999999999</v>
      </c>
      <c r="T176" s="90">
        <v>643.28660000000002</v>
      </c>
      <c r="U176" s="90">
        <v>643.28989999999999</v>
      </c>
      <c r="V176">
        <v>245.33</v>
      </c>
      <c r="W176" s="55">
        <f t="shared" si="17"/>
        <v>621.30342486999996</v>
      </c>
      <c r="X176" s="86">
        <v>621.30280000000005</v>
      </c>
      <c r="Y176" s="86">
        <v>621.29880000000003</v>
      </c>
      <c r="Z176" s="86">
        <v>621.30409999999995</v>
      </c>
      <c r="AA176">
        <v>247.59100000000001</v>
      </c>
      <c r="AB176" s="56">
        <f t="shared" si="18"/>
        <v>638.32997220000004</v>
      </c>
      <c r="AG176" s="55">
        <f t="shared" si="19"/>
        <v>603.29285419999997</v>
      </c>
      <c r="AH176" s="86"/>
      <c r="AI176" s="86"/>
      <c r="AJ176" s="86"/>
      <c r="AK176" s="62">
        <v>241.23500000000001</v>
      </c>
      <c r="AL176" s="55">
        <f t="shared" si="20"/>
        <v>619.28887239999995</v>
      </c>
      <c r="AP176" s="64">
        <v>240.73333333333335</v>
      </c>
      <c r="AQ176" s="65">
        <f t="shared" si="21"/>
        <v>655.26554999999996</v>
      </c>
      <c r="AR176" s="83"/>
      <c r="AS176" s="83"/>
      <c r="AT176" s="83"/>
      <c r="AU176" s="64"/>
      <c r="AV176" s="55">
        <f t="shared" si="22"/>
        <v>665.29435159999991</v>
      </c>
      <c r="AW176" s="86"/>
      <c r="AX176" s="86"/>
      <c r="AY176" s="86"/>
      <c r="AZ176" s="8"/>
      <c r="BA176" s="5">
        <f t="shared" si="23"/>
        <v>2.7697560358279012</v>
      </c>
      <c r="BB176" s="5"/>
      <c r="BC176" t="s">
        <v>14</v>
      </c>
      <c r="BD176" s="9" t="s">
        <v>15</v>
      </c>
    </row>
    <row r="177" spans="1:56" x14ac:dyDescent="0.3">
      <c r="A177" t="s">
        <v>716</v>
      </c>
      <c r="B177" t="s">
        <v>527</v>
      </c>
      <c r="D177">
        <v>1.2767599999999999</v>
      </c>
      <c r="E177" t="s">
        <v>10</v>
      </c>
      <c r="F177" t="s">
        <v>11</v>
      </c>
      <c r="H177" t="s">
        <v>717</v>
      </c>
      <c r="I177" t="s">
        <v>718</v>
      </c>
      <c r="O177">
        <v>57908</v>
      </c>
      <c r="P177">
        <v>406.2719098</v>
      </c>
      <c r="R177" s="56">
        <f t="shared" si="16"/>
        <v>429.26113020000003</v>
      </c>
      <c r="S177" s="90">
        <v>429.26100000000002</v>
      </c>
      <c r="T177" s="90">
        <v>429.26150000000001</v>
      </c>
      <c r="U177" s="90">
        <v>429.26010000000002</v>
      </c>
      <c r="V177">
        <v>192.6</v>
      </c>
      <c r="W177" s="55">
        <f t="shared" si="17"/>
        <v>407.27918627000003</v>
      </c>
      <c r="AB177" s="56">
        <f t="shared" si="18"/>
        <v>424.3057336</v>
      </c>
      <c r="AF177" s="62">
        <v>195.53700000000001</v>
      </c>
      <c r="AG177" s="55">
        <f t="shared" si="19"/>
        <v>389.26861560000003</v>
      </c>
      <c r="AH177" s="86"/>
      <c r="AI177" s="86"/>
      <c r="AJ177" s="86"/>
      <c r="AK177" s="62">
        <v>196.13</v>
      </c>
      <c r="AL177" s="55">
        <f t="shared" si="20"/>
        <v>405.26463380000001</v>
      </c>
      <c r="AP177" s="64">
        <v>201.03333333333333</v>
      </c>
      <c r="AQ177" s="65">
        <f t="shared" si="21"/>
        <v>441.24131140000003</v>
      </c>
      <c r="AR177" s="83"/>
      <c r="AS177" s="83"/>
      <c r="AT177" s="83"/>
      <c r="AU177" s="64"/>
      <c r="AV177" s="55">
        <f t="shared" si="22"/>
        <v>451.27011300000004</v>
      </c>
      <c r="AW177" s="86"/>
      <c r="AX177" s="86"/>
      <c r="AY177" s="86"/>
      <c r="AZ177" s="8"/>
      <c r="BA177" s="5" t="e">
        <f t="shared" si="23"/>
        <v>#DIV/0!</v>
      </c>
      <c r="BB177" s="5"/>
      <c r="BC177" t="s">
        <v>14</v>
      </c>
      <c r="BD177" s="9" t="s">
        <v>15</v>
      </c>
    </row>
    <row r="178" spans="1:56" x14ac:dyDescent="0.3">
      <c r="A178" s="48" t="s">
        <v>719</v>
      </c>
      <c r="B178" t="s">
        <v>720</v>
      </c>
      <c r="D178">
        <v>1.35886</v>
      </c>
      <c r="E178" t="s">
        <v>10</v>
      </c>
      <c r="F178" t="s">
        <v>11</v>
      </c>
      <c r="H178" t="s">
        <v>721</v>
      </c>
      <c r="I178" t="s">
        <v>722</v>
      </c>
      <c r="O178">
        <v>2985</v>
      </c>
      <c r="P178">
        <v>390.27699480000001</v>
      </c>
      <c r="R178" s="56">
        <f t="shared" si="16"/>
        <v>413.26621520000003</v>
      </c>
      <c r="S178" s="90">
        <v>413.2654</v>
      </c>
      <c r="T178" s="90">
        <v>413.26549999999997</v>
      </c>
      <c r="U178" s="90">
        <v>413.26580000000001</v>
      </c>
      <c r="V178">
        <v>200.47</v>
      </c>
      <c r="W178" s="55">
        <f t="shared" si="17"/>
        <v>391.28427127000003</v>
      </c>
      <c r="AB178" s="56">
        <f t="shared" si="18"/>
        <v>408.3108186</v>
      </c>
      <c r="AF178" s="68"/>
      <c r="AG178" s="55">
        <f t="shared" si="19"/>
        <v>373.27370060000004</v>
      </c>
      <c r="AH178" s="86"/>
      <c r="AI178" s="86"/>
      <c r="AJ178" s="86"/>
      <c r="AK178" s="62">
        <v>193.5</v>
      </c>
      <c r="AL178" s="55">
        <f t="shared" si="20"/>
        <v>389.26971880000002</v>
      </c>
      <c r="AP178" s="67"/>
      <c r="AQ178" s="65">
        <f t="shared" si="21"/>
        <v>425.24639640000004</v>
      </c>
      <c r="AR178" s="83"/>
      <c r="AS178" s="83"/>
      <c r="AT178" s="83"/>
      <c r="AU178" s="64"/>
      <c r="AV178" s="55">
        <f t="shared" si="22"/>
        <v>435.27519800000005</v>
      </c>
      <c r="AW178" s="86"/>
      <c r="AX178" s="86"/>
      <c r="AY178" s="86"/>
      <c r="AZ178" s="8">
        <v>199.56666666666669</v>
      </c>
      <c r="BA178" s="5" t="e">
        <f t="shared" si="23"/>
        <v>#DIV/0!</v>
      </c>
      <c r="BB178" s="5"/>
      <c r="BC178" t="s">
        <v>14</v>
      </c>
      <c r="BD178" s="9" t="s">
        <v>15</v>
      </c>
    </row>
    <row r="179" spans="1:56" x14ac:dyDescent="0.3">
      <c r="A179" t="s">
        <v>723</v>
      </c>
      <c r="B179" t="s">
        <v>724</v>
      </c>
      <c r="D179">
        <v>7.3856900000000003</v>
      </c>
      <c r="E179" t="s">
        <v>10</v>
      </c>
      <c r="F179" t="s">
        <v>11</v>
      </c>
      <c r="H179" t="s">
        <v>725</v>
      </c>
      <c r="I179" t="s">
        <v>726</v>
      </c>
      <c r="O179">
        <v>1968648</v>
      </c>
      <c r="P179">
        <v>637.45534380000004</v>
      </c>
      <c r="R179" s="56">
        <f t="shared" si="16"/>
        <v>660.44456420000006</v>
      </c>
      <c r="S179" s="90">
        <v>660.44420000000002</v>
      </c>
      <c r="T179" s="90">
        <v>660.44730000000004</v>
      </c>
      <c r="U179" s="90">
        <v>660.44749999999999</v>
      </c>
      <c r="V179">
        <v>261.91000000000003</v>
      </c>
      <c r="W179" s="55">
        <f t="shared" si="17"/>
        <v>638.46262027</v>
      </c>
      <c r="X179" s="86">
        <v>638.46439999999996</v>
      </c>
      <c r="Y179" s="86">
        <v>638.46460000000002</v>
      </c>
      <c r="Z179" s="86">
        <v>638.46659999999997</v>
      </c>
      <c r="AA179">
        <v>259.92399999999998</v>
      </c>
      <c r="AB179" s="56">
        <f t="shared" si="18"/>
        <v>655.48916760000009</v>
      </c>
      <c r="AG179" s="55">
        <f t="shared" si="19"/>
        <v>620.45204960000001</v>
      </c>
      <c r="AH179" s="86"/>
      <c r="AI179" s="86"/>
      <c r="AJ179" s="86"/>
      <c r="AK179" s="62">
        <v>260.63</v>
      </c>
      <c r="AL179" s="55">
        <f t="shared" si="20"/>
        <v>636.44806779999999</v>
      </c>
      <c r="AP179" s="64">
        <v>264.63333333333333</v>
      </c>
      <c r="AQ179" s="65">
        <f t="shared" si="21"/>
        <v>672.42474540000001</v>
      </c>
      <c r="AR179" s="83"/>
      <c r="AS179" s="83"/>
      <c r="AT179" s="83"/>
      <c r="AU179" s="64">
        <v>259.59999999999997</v>
      </c>
      <c r="AV179" s="55">
        <f t="shared" si="22"/>
        <v>682.45354699999996</v>
      </c>
      <c r="AW179" s="86"/>
      <c r="AX179" s="86"/>
      <c r="AY179" s="86"/>
      <c r="AZ179" s="8">
        <v>264.06666666666666</v>
      </c>
      <c r="BA179" s="5">
        <f t="shared" si="23"/>
        <v>-1.811811657766635</v>
      </c>
      <c r="BB179" s="5"/>
      <c r="BC179" t="s">
        <v>14</v>
      </c>
      <c r="BD179" s="9" t="s">
        <v>15</v>
      </c>
    </row>
    <row r="180" spans="1:56" x14ac:dyDescent="0.3">
      <c r="A180" t="s">
        <v>727</v>
      </c>
      <c r="B180" t="s">
        <v>728</v>
      </c>
      <c r="D180">
        <v>8.3549600000000002</v>
      </c>
      <c r="E180" t="s">
        <v>10</v>
      </c>
      <c r="F180" t="s">
        <v>11</v>
      </c>
      <c r="H180" t="s">
        <v>729</v>
      </c>
      <c r="I180" t="s">
        <v>730</v>
      </c>
      <c r="O180">
        <v>1968638</v>
      </c>
      <c r="P180">
        <v>382.26366739999997</v>
      </c>
      <c r="R180" s="56">
        <f t="shared" si="16"/>
        <v>405.2528878</v>
      </c>
      <c r="S180" s="90">
        <v>405.25420000000003</v>
      </c>
      <c r="T180" s="90">
        <v>405.2518</v>
      </c>
      <c r="U180" s="90">
        <v>405.25360000000001</v>
      </c>
      <c r="V180">
        <v>203.7</v>
      </c>
      <c r="W180" s="55">
        <f t="shared" si="17"/>
        <v>383.27094387</v>
      </c>
      <c r="X180" s="86">
        <v>383.26990000000001</v>
      </c>
      <c r="Y180" s="86">
        <v>383.27249999999998</v>
      </c>
      <c r="Z180" s="86">
        <v>383.27210000000002</v>
      </c>
      <c r="AA180">
        <v>202.42400000000001</v>
      </c>
      <c r="AB180" s="56">
        <f t="shared" si="18"/>
        <v>400.29749119999997</v>
      </c>
      <c r="AG180" s="55">
        <f t="shared" si="19"/>
        <v>365.2603732</v>
      </c>
      <c r="AH180" s="86"/>
      <c r="AI180" s="86"/>
      <c r="AJ180" s="86"/>
      <c r="AL180" s="55">
        <f t="shared" si="20"/>
        <v>381.25639139999998</v>
      </c>
      <c r="AP180" s="64">
        <v>198.4</v>
      </c>
      <c r="AQ180" s="65">
        <f t="shared" si="21"/>
        <v>417.233069</v>
      </c>
      <c r="AR180" s="83"/>
      <c r="AS180" s="83"/>
      <c r="AT180" s="83"/>
      <c r="AU180" s="64"/>
      <c r="AV180" s="55">
        <f t="shared" si="22"/>
        <v>427.26187060000001</v>
      </c>
      <c r="AW180" s="86"/>
      <c r="AX180" s="86"/>
      <c r="AY180" s="86"/>
      <c r="AZ180" s="8"/>
      <c r="BA180" s="5">
        <f t="shared" si="23"/>
        <v>1.9879065723432006</v>
      </c>
      <c r="BB180" s="5"/>
      <c r="BC180" t="s">
        <v>14</v>
      </c>
      <c r="BD180" s="9" t="s">
        <v>15</v>
      </c>
    </row>
    <row r="181" spans="1:56" x14ac:dyDescent="0.3">
      <c r="A181" s="44" t="s">
        <v>731</v>
      </c>
      <c r="B181" t="s">
        <v>732</v>
      </c>
      <c r="D181">
        <v>8.0325199999999999</v>
      </c>
      <c r="E181" t="s">
        <v>10</v>
      </c>
      <c r="F181" t="s">
        <v>11</v>
      </c>
      <c r="H181" t="s">
        <v>733</v>
      </c>
      <c r="I181" t="s">
        <v>734</v>
      </c>
      <c r="O181">
        <v>1968642</v>
      </c>
      <c r="P181">
        <v>590.44235079999999</v>
      </c>
      <c r="R181" s="56">
        <f t="shared" si="16"/>
        <v>613.43157120000001</v>
      </c>
      <c r="S181" s="90">
        <v>613.43089999999995</v>
      </c>
      <c r="T181" s="90">
        <v>613.43709999999999</v>
      </c>
      <c r="U181" s="90">
        <v>613.43460000000005</v>
      </c>
      <c r="V181">
        <v>263.94</v>
      </c>
      <c r="W181" s="55">
        <f t="shared" si="17"/>
        <v>591.44962726999995</v>
      </c>
      <c r="X181" s="86">
        <v>591.45640000000003</v>
      </c>
      <c r="Y181" s="86">
        <v>591.45100000000002</v>
      </c>
      <c r="Z181" s="86">
        <v>591.45410000000004</v>
      </c>
      <c r="AA181">
        <v>259.3</v>
      </c>
      <c r="AB181" s="56">
        <f t="shared" si="18"/>
        <v>608.47617460000004</v>
      </c>
      <c r="AG181" s="55">
        <f t="shared" si="19"/>
        <v>573.43905659999996</v>
      </c>
      <c r="AH181" s="86"/>
      <c r="AI181" s="86"/>
      <c r="AJ181" s="86"/>
      <c r="AL181" s="55">
        <f t="shared" si="20"/>
        <v>589.43507479999994</v>
      </c>
      <c r="AP181" s="77">
        <v>245.43333333333331</v>
      </c>
      <c r="AQ181" s="65">
        <f t="shared" si="21"/>
        <v>625.41175239999995</v>
      </c>
      <c r="AR181" s="83"/>
      <c r="AS181" s="83"/>
      <c r="AT181" s="83"/>
      <c r="AU181" s="64"/>
      <c r="AV181" s="55">
        <f t="shared" si="22"/>
        <v>635.44055399999991</v>
      </c>
      <c r="AW181" s="86"/>
      <c r="AX181" s="86"/>
      <c r="AY181" s="86"/>
      <c r="AZ181" s="8"/>
      <c r="BA181" s="5">
        <f t="shared" si="23"/>
        <v>5.34773107083174</v>
      </c>
      <c r="BB181" s="5"/>
      <c r="BC181" t="s">
        <v>14</v>
      </c>
      <c r="BD181" s="9" t="s">
        <v>15</v>
      </c>
    </row>
    <row r="182" spans="1:56" x14ac:dyDescent="0.3">
      <c r="A182" t="s">
        <v>735</v>
      </c>
      <c r="B182" t="s">
        <v>736</v>
      </c>
      <c r="D182">
        <v>11.11917</v>
      </c>
      <c r="E182" t="s">
        <v>10</v>
      </c>
      <c r="F182" t="s">
        <v>11</v>
      </c>
      <c r="H182" t="s">
        <v>737</v>
      </c>
      <c r="I182" t="s">
        <v>738</v>
      </c>
      <c r="O182">
        <v>1968646</v>
      </c>
      <c r="P182">
        <v>1037.6861793999999</v>
      </c>
      <c r="R182" s="56">
        <f t="shared" si="16"/>
        <v>1060.6753997999999</v>
      </c>
      <c r="W182" s="55">
        <f t="shared" si="17"/>
        <v>1038.69345587</v>
      </c>
      <c r="X182" s="86">
        <v>1038.6972000000001</v>
      </c>
      <c r="Y182" s="86">
        <v>1038.6980000000001</v>
      </c>
      <c r="Z182" s="86">
        <v>1038.6995999999999</v>
      </c>
      <c r="AA182">
        <v>325.30200000000002</v>
      </c>
      <c r="AB182" s="56">
        <f t="shared" si="18"/>
        <v>1055.7200031999998</v>
      </c>
      <c r="AG182" s="55">
        <f t="shared" si="19"/>
        <v>1020.6828851999999</v>
      </c>
      <c r="AH182" s="86"/>
      <c r="AI182" s="86"/>
      <c r="AJ182" s="86"/>
      <c r="AL182" s="55">
        <f t="shared" si="20"/>
        <v>1036.6789033999999</v>
      </c>
      <c r="AP182" s="64"/>
      <c r="AQ182" s="65">
        <f t="shared" si="21"/>
        <v>1072.655581</v>
      </c>
      <c r="AR182" s="83"/>
      <c r="AS182" s="83"/>
      <c r="AT182" s="83"/>
      <c r="AU182" s="64"/>
      <c r="AV182" s="55">
        <f t="shared" si="22"/>
        <v>1082.6843825999999</v>
      </c>
      <c r="AW182" s="86"/>
      <c r="AX182" s="86"/>
      <c r="AY182" s="86"/>
      <c r="AZ182" s="8">
        <v>329.66666666666669</v>
      </c>
      <c r="BA182" s="5">
        <f t="shared" si="23"/>
        <v>100</v>
      </c>
      <c r="BB182" s="5"/>
      <c r="BC182" t="s">
        <v>14</v>
      </c>
      <c r="BD182" s="9" t="s">
        <v>15</v>
      </c>
    </row>
    <row r="183" spans="1:56" x14ac:dyDescent="0.3">
      <c r="A183" t="s">
        <v>739</v>
      </c>
      <c r="B183" t="s">
        <v>740</v>
      </c>
      <c r="D183">
        <v>7.2551899999999998</v>
      </c>
      <c r="E183" t="s">
        <v>10</v>
      </c>
      <c r="F183" t="s">
        <v>11</v>
      </c>
      <c r="H183" t="s">
        <v>741</v>
      </c>
      <c r="I183" t="s">
        <v>742</v>
      </c>
      <c r="O183">
        <v>1968640</v>
      </c>
      <c r="P183">
        <v>411.37122440000002</v>
      </c>
      <c r="R183" s="56">
        <f t="shared" si="16"/>
        <v>434.36044480000004</v>
      </c>
      <c r="S183" s="90">
        <v>434.36009999999999</v>
      </c>
      <c r="T183" s="90">
        <v>434.36090000000002</v>
      </c>
      <c r="U183" s="90">
        <v>434.36090000000002</v>
      </c>
      <c r="V183">
        <v>225.3</v>
      </c>
      <c r="W183" s="55">
        <f t="shared" si="17"/>
        <v>412.37850087000004</v>
      </c>
      <c r="AB183" s="56">
        <f t="shared" si="18"/>
        <v>429.40504820000001</v>
      </c>
      <c r="AG183" s="55">
        <f t="shared" si="19"/>
        <v>394.36793020000005</v>
      </c>
      <c r="AH183" s="86"/>
      <c r="AI183" s="86"/>
      <c r="AJ183" s="86"/>
      <c r="AK183" s="62">
        <v>222.6</v>
      </c>
      <c r="AL183" s="55">
        <f t="shared" si="20"/>
        <v>410.36394840000003</v>
      </c>
      <c r="AP183" s="64">
        <v>215.16666666666666</v>
      </c>
      <c r="AQ183" s="65">
        <f t="shared" si="21"/>
        <v>446.34062600000004</v>
      </c>
      <c r="AR183" s="83"/>
      <c r="AS183" s="83"/>
      <c r="AT183" s="83"/>
      <c r="AU183" s="64">
        <v>218.76666666666665</v>
      </c>
      <c r="AV183" s="55">
        <f t="shared" si="22"/>
        <v>456.36942760000005</v>
      </c>
      <c r="AW183" s="86"/>
      <c r="AX183" s="86"/>
      <c r="AY183" s="86"/>
      <c r="AZ183" s="8">
        <v>224.19999999999996</v>
      </c>
      <c r="BA183" s="5" t="e">
        <f t="shared" si="23"/>
        <v>#DIV/0!</v>
      </c>
      <c r="BB183" s="5"/>
      <c r="BC183" t="s">
        <v>14</v>
      </c>
      <c r="BD183" s="9" t="s">
        <v>15</v>
      </c>
    </row>
    <row r="184" spans="1:56" x14ac:dyDescent="0.3">
      <c r="A184" t="s">
        <v>743</v>
      </c>
      <c r="B184" t="s">
        <v>744</v>
      </c>
      <c r="D184">
        <v>13.93769</v>
      </c>
      <c r="E184" t="s">
        <v>10</v>
      </c>
      <c r="F184" t="s">
        <v>11</v>
      </c>
      <c r="H184" t="s">
        <v>745</v>
      </c>
      <c r="I184" t="s">
        <v>746</v>
      </c>
      <c r="O184">
        <v>1968643</v>
      </c>
      <c r="P184">
        <v>758.59076719999996</v>
      </c>
      <c r="R184" s="56">
        <f t="shared" si="16"/>
        <v>781.57998759999998</v>
      </c>
      <c r="S184" s="90">
        <v>781.58349999999996</v>
      </c>
      <c r="T184" s="90">
        <v>781.57910000000004</v>
      </c>
      <c r="U184" s="90">
        <v>781.57989999999995</v>
      </c>
      <c r="V184">
        <v>293.00200000000001</v>
      </c>
      <c r="W184" s="55">
        <f t="shared" si="17"/>
        <v>759.59804366999992</v>
      </c>
      <c r="AB184" s="56">
        <f t="shared" si="18"/>
        <v>776.62459100000001</v>
      </c>
      <c r="AF184" s="62">
        <v>296.28100000000001</v>
      </c>
      <c r="AG184" s="55">
        <f t="shared" si="19"/>
        <v>741.58747299999993</v>
      </c>
      <c r="AH184" s="86"/>
      <c r="AI184" s="86"/>
      <c r="AJ184" s="86"/>
      <c r="AL184" s="55">
        <f t="shared" si="20"/>
        <v>757.58349119999991</v>
      </c>
      <c r="AP184" s="64"/>
      <c r="AQ184" s="65">
        <f t="shared" si="21"/>
        <v>793.56016879999993</v>
      </c>
      <c r="AR184" s="83"/>
      <c r="AS184" s="83"/>
      <c r="AT184" s="83"/>
      <c r="AU184" s="64"/>
      <c r="AV184" s="55">
        <f t="shared" si="22"/>
        <v>803.58897039999988</v>
      </c>
      <c r="AW184" s="86"/>
      <c r="AX184" s="86"/>
      <c r="AY184" s="86"/>
      <c r="AZ184" s="8">
        <v>294.63333333333333</v>
      </c>
      <c r="BA184" s="5" t="e">
        <f t="shared" si="23"/>
        <v>#DIV/0!</v>
      </c>
      <c r="BB184" s="5"/>
      <c r="BC184" t="s">
        <v>14</v>
      </c>
      <c r="BD184" s="9" t="s">
        <v>15</v>
      </c>
    </row>
    <row r="185" spans="1:56" x14ac:dyDescent="0.3">
      <c r="A185" t="s">
        <v>747</v>
      </c>
      <c r="B185" t="s">
        <v>748</v>
      </c>
      <c r="D185">
        <v>9.4958200000000001</v>
      </c>
      <c r="E185" t="s">
        <v>10</v>
      </c>
      <c r="F185" t="s">
        <v>11</v>
      </c>
      <c r="H185" t="s">
        <v>749</v>
      </c>
      <c r="I185" t="s">
        <v>750</v>
      </c>
      <c r="O185">
        <v>75584</v>
      </c>
      <c r="P185">
        <v>774.52817040000002</v>
      </c>
      <c r="R185" s="56">
        <f t="shared" si="16"/>
        <v>797.51739080000004</v>
      </c>
      <c r="S185" s="90">
        <v>797.52639999999997</v>
      </c>
      <c r="T185" s="90">
        <v>797.52790000000005</v>
      </c>
      <c r="U185" s="90">
        <v>797.51990000000001</v>
      </c>
      <c r="V185">
        <v>280.55599999999998</v>
      </c>
      <c r="W185" s="55">
        <f t="shared" si="17"/>
        <v>775.53544686999999</v>
      </c>
      <c r="AB185" s="56">
        <f t="shared" si="18"/>
        <v>792.56199420000007</v>
      </c>
      <c r="AF185" s="62">
        <v>284.77499999999998</v>
      </c>
      <c r="AG185" s="55">
        <f t="shared" si="19"/>
        <v>757.52487619999999</v>
      </c>
      <c r="AH185" s="86"/>
      <c r="AI185" s="86"/>
      <c r="AJ185" s="86"/>
      <c r="AL185" s="55">
        <f t="shared" si="20"/>
        <v>773.52089439999997</v>
      </c>
      <c r="AP185" s="64"/>
      <c r="AQ185" s="65">
        <f t="shared" si="21"/>
        <v>809.49757199999999</v>
      </c>
      <c r="AR185" s="83"/>
      <c r="AS185" s="83"/>
      <c r="AT185" s="83"/>
      <c r="AU185" s="64"/>
      <c r="AV185" s="55">
        <f t="shared" si="22"/>
        <v>819.52637359999994</v>
      </c>
      <c r="AW185" s="86"/>
      <c r="AX185" s="86"/>
      <c r="AY185" s="86"/>
      <c r="AZ185" s="8">
        <v>291.46666666666664</v>
      </c>
      <c r="BA185" s="5" t="e">
        <f t="shared" si="23"/>
        <v>#DIV/0!</v>
      </c>
      <c r="BB185" s="5"/>
      <c r="BC185" t="s">
        <v>14</v>
      </c>
      <c r="BD185" s="9" t="s">
        <v>15</v>
      </c>
    </row>
    <row r="186" spans="1:56" x14ac:dyDescent="0.3">
      <c r="A186" t="s">
        <v>751</v>
      </c>
      <c r="B186" t="s">
        <v>752</v>
      </c>
      <c r="D186">
        <v>4.2</v>
      </c>
      <c r="F186" t="s">
        <v>11</v>
      </c>
      <c r="I186" t="s">
        <v>753</v>
      </c>
      <c r="O186">
        <v>524266</v>
      </c>
      <c r="P186">
        <v>252.20891879999999</v>
      </c>
      <c r="R186" s="56">
        <f t="shared" si="16"/>
        <v>275.19813920000001</v>
      </c>
      <c r="W186" s="55">
        <f t="shared" si="17"/>
        <v>253.21619526999999</v>
      </c>
      <c r="AB186" s="56">
        <f t="shared" si="18"/>
        <v>270.24274259999999</v>
      </c>
      <c r="AG186" s="55">
        <f t="shared" si="19"/>
        <v>235.20562459999999</v>
      </c>
      <c r="AH186" s="86"/>
      <c r="AI186" s="86"/>
      <c r="AJ186" s="86"/>
      <c r="AL186" s="55">
        <f t="shared" si="20"/>
        <v>251.2016428</v>
      </c>
      <c r="AP186" s="64">
        <v>166.76666666666668</v>
      </c>
      <c r="AQ186" s="65">
        <f t="shared" si="21"/>
        <v>287.17832040000002</v>
      </c>
      <c r="AR186" s="83"/>
      <c r="AS186" s="83"/>
      <c r="AT186" s="83"/>
      <c r="AU186" s="64"/>
      <c r="AV186" s="55">
        <f t="shared" si="22"/>
        <v>297.20712200000003</v>
      </c>
      <c r="AW186" s="86"/>
      <c r="AX186" s="86"/>
      <c r="AY186" s="86"/>
      <c r="AZ186" s="8"/>
      <c r="BA186" s="5" t="e">
        <f t="shared" si="23"/>
        <v>#DIV/0!</v>
      </c>
      <c r="BB186" s="5"/>
      <c r="BD186" s="9" t="s">
        <v>15</v>
      </c>
    </row>
    <row r="187" spans="1:56" x14ac:dyDescent="0.3">
      <c r="A187" t="s">
        <v>781</v>
      </c>
      <c r="B187" t="s">
        <v>782</v>
      </c>
      <c r="D187">
        <v>5.6</v>
      </c>
      <c r="E187" t="s">
        <v>10</v>
      </c>
      <c r="F187" t="s">
        <v>11</v>
      </c>
      <c r="G187" t="s">
        <v>783</v>
      </c>
      <c r="I187" s="3" t="s">
        <v>784</v>
      </c>
      <c r="O187">
        <v>40807</v>
      </c>
      <c r="P187">
        <v>567.31721700000003</v>
      </c>
      <c r="R187" s="56">
        <f t="shared" si="16"/>
        <v>590.30643740000005</v>
      </c>
      <c r="S187" s="90">
        <v>590.30640000000005</v>
      </c>
      <c r="T187" s="90">
        <v>590.30460000000005</v>
      </c>
      <c r="U187" s="90">
        <v>590.30989999999997</v>
      </c>
      <c r="V187" s="9">
        <v>242.5</v>
      </c>
      <c r="W187" s="55">
        <f t="shared" si="17"/>
        <v>568.32449346999999</v>
      </c>
      <c r="X187" s="86">
        <v>568.32190000000003</v>
      </c>
      <c r="Y187" s="86">
        <v>568.32270000000005</v>
      </c>
      <c r="Z187" s="86">
        <v>568.32100000000003</v>
      </c>
      <c r="AA187" s="9">
        <v>241.43</v>
      </c>
      <c r="AB187" s="56">
        <f t="shared" si="18"/>
        <v>585.35104080000008</v>
      </c>
      <c r="AG187" s="55">
        <f t="shared" si="19"/>
        <v>550.3139228</v>
      </c>
      <c r="AH187" s="86"/>
      <c r="AI187" s="86"/>
      <c r="AJ187" s="86"/>
      <c r="AL187" s="55">
        <f t="shared" si="20"/>
        <v>566.30994099999998</v>
      </c>
      <c r="AP187" s="64">
        <v>238.13</v>
      </c>
      <c r="AQ187" s="65">
        <f t="shared" si="21"/>
        <v>602.2866186</v>
      </c>
      <c r="AR187" s="83"/>
      <c r="AS187" s="83"/>
      <c r="AT187" s="83"/>
      <c r="AU187" s="64"/>
      <c r="AV187" s="55">
        <f t="shared" si="22"/>
        <v>612.31542019999995</v>
      </c>
      <c r="AW187" s="86"/>
      <c r="AX187" s="86"/>
      <c r="AY187" s="86"/>
      <c r="AZ187" s="8"/>
      <c r="BA187" s="5">
        <f t="shared" si="23"/>
        <v>1.3668558174212035</v>
      </c>
      <c r="BB187" s="8"/>
      <c r="BC187" t="s">
        <v>14</v>
      </c>
      <c r="BD187" s="9" t="s">
        <v>15</v>
      </c>
    </row>
    <row r="188" spans="1:56" x14ac:dyDescent="0.3">
      <c r="A188" s="48" t="s">
        <v>785</v>
      </c>
      <c r="B188" t="s">
        <v>786</v>
      </c>
      <c r="D188">
        <v>9.6999999999999993</v>
      </c>
      <c r="E188" t="s">
        <v>10</v>
      </c>
      <c r="F188" t="s">
        <v>11</v>
      </c>
      <c r="G188" t="s">
        <v>787</v>
      </c>
      <c r="I188" s="3" t="s">
        <v>788</v>
      </c>
      <c r="O188">
        <v>1968682</v>
      </c>
      <c r="P188">
        <v>554.54999999999995</v>
      </c>
      <c r="R188" s="56">
        <f t="shared" si="16"/>
        <v>577.53922039999998</v>
      </c>
      <c r="S188" s="90">
        <v>577.53769999999997</v>
      </c>
      <c r="T188" s="90">
        <v>577.53700000000003</v>
      </c>
      <c r="U188" s="90">
        <v>577.53710000000001</v>
      </c>
      <c r="V188" s="9">
        <v>248.5</v>
      </c>
      <c r="W188" s="55">
        <f t="shared" si="17"/>
        <v>555.55727646999992</v>
      </c>
      <c r="X188" s="86">
        <v>555.55179999999996</v>
      </c>
      <c r="Y188" s="86">
        <v>555.55449999999996</v>
      </c>
      <c r="Z188" s="86">
        <v>555.55370000000005</v>
      </c>
      <c r="AA188" s="50">
        <v>254.33</v>
      </c>
      <c r="AB188" s="56">
        <f t="shared" si="18"/>
        <v>572.5838238</v>
      </c>
      <c r="AG188" s="55">
        <f t="shared" si="19"/>
        <v>537.54670579999993</v>
      </c>
      <c r="AH188" s="86"/>
      <c r="AI188" s="86"/>
      <c r="AJ188" s="86"/>
      <c r="AK188" s="78">
        <v>254.17</v>
      </c>
      <c r="AL188" s="55">
        <f t="shared" si="20"/>
        <v>553.54272399999991</v>
      </c>
      <c r="AP188" s="64">
        <v>241.47</v>
      </c>
      <c r="AQ188" s="65">
        <f t="shared" si="21"/>
        <v>589.51940159999992</v>
      </c>
      <c r="AR188" s="83"/>
      <c r="AS188" s="83"/>
      <c r="AT188" s="83"/>
      <c r="AU188" s="64"/>
      <c r="AV188" s="55">
        <f t="shared" si="22"/>
        <v>599.54820319999988</v>
      </c>
      <c r="AW188" s="86"/>
      <c r="AX188" s="86"/>
      <c r="AY188" s="86"/>
      <c r="AZ188" s="8"/>
      <c r="BA188" s="5">
        <f t="shared" si="23"/>
        <v>5.0564227578343148</v>
      </c>
      <c r="BB188" s="8"/>
      <c r="BC188" t="s">
        <v>14</v>
      </c>
      <c r="BD188" s="9" t="s">
        <v>15</v>
      </c>
    </row>
    <row r="189" spans="1:56" x14ac:dyDescent="0.3">
      <c r="A189" t="s">
        <v>789</v>
      </c>
      <c r="B189" t="s">
        <v>790</v>
      </c>
      <c r="D189">
        <v>1.1000000000000001</v>
      </c>
      <c r="E189" t="s">
        <v>10</v>
      </c>
      <c r="F189" t="s">
        <v>11</v>
      </c>
      <c r="G189" t="s">
        <v>791</v>
      </c>
      <c r="I189" s="3" t="s">
        <v>792</v>
      </c>
      <c r="O189">
        <v>1968650</v>
      </c>
      <c r="P189">
        <v>666.44716119999998</v>
      </c>
      <c r="R189" s="56">
        <f t="shared" si="16"/>
        <v>689.4363816</v>
      </c>
      <c r="S189" s="90">
        <v>689.43769999999995</v>
      </c>
      <c r="T189" s="90">
        <v>689.43020000000001</v>
      </c>
      <c r="U189" s="90">
        <v>689.42920000000004</v>
      </c>
      <c r="V189" s="9">
        <v>269.2</v>
      </c>
      <c r="W189" s="55">
        <f t="shared" si="17"/>
        <v>667.45443766999995</v>
      </c>
      <c r="X189" s="86">
        <v>667.45169999999996</v>
      </c>
      <c r="Y189" s="86">
        <v>667.45309999999995</v>
      </c>
      <c r="Z189" s="86">
        <v>667.45159999999998</v>
      </c>
      <c r="AA189" s="9">
        <v>273.23</v>
      </c>
      <c r="AB189" s="56">
        <f t="shared" si="18"/>
        <v>684.48098500000003</v>
      </c>
      <c r="AF189" s="68">
        <v>272.97000000000003</v>
      </c>
      <c r="AG189" s="55">
        <f t="shared" si="19"/>
        <v>649.44386699999995</v>
      </c>
      <c r="AH189" s="86"/>
      <c r="AI189" s="86"/>
      <c r="AJ189" s="86"/>
      <c r="AK189" s="68">
        <v>273.3</v>
      </c>
      <c r="AL189" s="55">
        <f t="shared" si="20"/>
        <v>665.43988519999994</v>
      </c>
      <c r="AP189" s="64">
        <v>262.43</v>
      </c>
      <c r="AQ189" s="65">
        <f t="shared" si="21"/>
        <v>701.41656279999995</v>
      </c>
      <c r="AR189" s="83"/>
      <c r="AS189" s="83"/>
      <c r="AT189" s="83"/>
      <c r="AU189" s="64"/>
      <c r="AV189" s="55">
        <f t="shared" si="22"/>
        <v>711.4453643999999</v>
      </c>
      <c r="AW189" s="86"/>
      <c r="AX189" s="86"/>
      <c r="AY189" s="86"/>
      <c r="AZ189" s="8"/>
      <c r="BA189" s="5">
        <f t="shared" si="23"/>
        <v>3.9527138308384919</v>
      </c>
      <c r="BB189" s="8"/>
      <c r="BC189" t="s">
        <v>14</v>
      </c>
      <c r="BD189" s="9" t="s">
        <v>15</v>
      </c>
    </row>
    <row r="190" spans="1:56" x14ac:dyDescent="0.3">
      <c r="A190" s="14" t="s">
        <v>793</v>
      </c>
      <c r="B190" s="14" t="s">
        <v>794</v>
      </c>
      <c r="C190" s="14"/>
      <c r="D190" s="14">
        <v>9.6999999999999993</v>
      </c>
      <c r="E190" s="14" t="s">
        <v>10</v>
      </c>
      <c r="F190" s="14" t="s">
        <v>11</v>
      </c>
      <c r="G190" s="14" t="s">
        <v>795</v>
      </c>
      <c r="H190" s="14"/>
      <c r="I190" s="16" t="s">
        <v>796</v>
      </c>
      <c r="J190" s="14"/>
      <c r="K190" s="14"/>
      <c r="L190" s="14"/>
      <c r="M190" s="14"/>
      <c r="N190" s="14"/>
      <c r="O190" s="14">
        <v>40747</v>
      </c>
      <c r="P190" s="14">
        <v>635.45258060000003</v>
      </c>
      <c r="Q190" s="14"/>
      <c r="R190" s="58">
        <f t="shared" si="16"/>
        <v>658.44180100000005</v>
      </c>
      <c r="S190" s="92">
        <v>658.43870000000004</v>
      </c>
      <c r="T190" s="92">
        <v>658.43759999999997</v>
      </c>
      <c r="U190" s="92">
        <v>658.44190000000003</v>
      </c>
      <c r="V190" s="33">
        <v>268.2</v>
      </c>
      <c r="W190" s="60">
        <f t="shared" si="17"/>
        <v>636.45985707</v>
      </c>
      <c r="X190" s="88">
        <v>636.45460000000003</v>
      </c>
      <c r="Y190" s="88">
        <v>636.45540000000005</v>
      </c>
      <c r="Z190" s="88">
        <v>636.45640000000003</v>
      </c>
      <c r="AA190" s="33">
        <v>262.2</v>
      </c>
      <c r="AB190" s="58">
        <f t="shared" si="18"/>
        <v>653.48640440000008</v>
      </c>
      <c r="AC190" s="92"/>
      <c r="AD190" s="92"/>
      <c r="AE190" s="92"/>
      <c r="AF190" s="79"/>
      <c r="AG190" s="60">
        <f t="shared" si="19"/>
        <v>618.44928640000001</v>
      </c>
      <c r="AH190" s="88"/>
      <c r="AI190" s="88"/>
      <c r="AJ190" s="88"/>
      <c r="AK190" s="79"/>
      <c r="AL190" s="60">
        <f t="shared" si="20"/>
        <v>634.44530459999999</v>
      </c>
      <c r="AM190" s="88"/>
      <c r="AN190" s="88"/>
      <c r="AO190" s="88"/>
      <c r="AP190" s="80">
        <v>252.69999999999996</v>
      </c>
      <c r="AQ190" s="81">
        <f t="shared" si="21"/>
        <v>670.4219822</v>
      </c>
      <c r="AR190" s="94"/>
      <c r="AS190" s="94"/>
      <c r="AT190" s="94"/>
      <c r="AU190" s="80"/>
      <c r="AV190" s="60">
        <f t="shared" si="22"/>
        <v>680.45078379999995</v>
      </c>
      <c r="AW190" s="88"/>
      <c r="AX190" s="88"/>
      <c r="AY190" s="88"/>
      <c r="AZ190" s="34"/>
      <c r="BA190" s="5">
        <f t="shared" si="23"/>
        <v>3.6231884057971127</v>
      </c>
      <c r="BB190" s="34"/>
      <c r="BC190" s="14" t="s">
        <v>14</v>
      </c>
      <c r="BD190" s="33" t="s">
        <v>797</v>
      </c>
    </row>
    <row r="191" spans="1:56" x14ac:dyDescent="0.3">
      <c r="A191" s="44" t="s">
        <v>798</v>
      </c>
      <c r="B191" t="s">
        <v>799</v>
      </c>
      <c r="D191">
        <v>1.3</v>
      </c>
      <c r="E191" t="s">
        <v>10</v>
      </c>
      <c r="F191" t="s">
        <v>11</v>
      </c>
      <c r="G191" t="s">
        <v>800</v>
      </c>
      <c r="I191" s="3" t="s">
        <v>801</v>
      </c>
      <c r="O191">
        <v>1968649</v>
      </c>
      <c r="P191">
        <v>690.51992800000005</v>
      </c>
      <c r="R191" s="56">
        <f t="shared" si="16"/>
        <v>713.50914840000007</v>
      </c>
      <c r="S191" s="90">
        <v>713.50450000000001</v>
      </c>
      <c r="T191" s="90">
        <v>713.51099999999997</v>
      </c>
      <c r="U191" s="90">
        <v>713.50660000000005</v>
      </c>
      <c r="V191" s="9">
        <v>277.2</v>
      </c>
      <c r="W191" s="55">
        <f t="shared" si="17"/>
        <v>691.52720447000002</v>
      </c>
      <c r="X191" s="86">
        <v>691.52560000000005</v>
      </c>
      <c r="Y191" s="86">
        <v>691.52409999999998</v>
      </c>
      <c r="Z191" s="86">
        <v>691.52480000000003</v>
      </c>
      <c r="AA191" s="9">
        <v>283.93</v>
      </c>
      <c r="AB191" s="56">
        <f t="shared" si="18"/>
        <v>708.5537518000001</v>
      </c>
      <c r="AF191" s="68">
        <v>283.67</v>
      </c>
      <c r="AG191" s="55">
        <f t="shared" si="19"/>
        <v>673.51663380000002</v>
      </c>
      <c r="AH191" s="86"/>
      <c r="AI191" s="86"/>
      <c r="AJ191" s="86"/>
      <c r="AL191" s="55">
        <f t="shared" si="20"/>
        <v>689.512652</v>
      </c>
      <c r="AP191" s="77">
        <v>264.63333333333338</v>
      </c>
      <c r="AQ191" s="65">
        <f t="shared" si="21"/>
        <v>725.48932960000002</v>
      </c>
      <c r="AR191" s="83"/>
      <c r="AS191" s="83"/>
      <c r="AT191" s="83"/>
      <c r="AU191" s="64"/>
      <c r="AV191" s="55">
        <f t="shared" si="22"/>
        <v>735.51813119999997</v>
      </c>
      <c r="AW191" s="86"/>
      <c r="AX191" s="86"/>
      <c r="AY191" s="86"/>
      <c r="AZ191" s="8"/>
      <c r="BA191" s="5">
        <f t="shared" si="23"/>
        <v>6.7962760774369118</v>
      </c>
      <c r="BB191" s="8"/>
      <c r="BC191" t="s">
        <v>14</v>
      </c>
      <c r="BD191" s="9" t="s">
        <v>15</v>
      </c>
    </row>
    <row r="192" spans="1:56" x14ac:dyDescent="0.3">
      <c r="A192" t="s">
        <v>802</v>
      </c>
      <c r="B192" t="s">
        <v>803</v>
      </c>
      <c r="D192">
        <v>16</v>
      </c>
      <c r="E192" t="s">
        <v>10</v>
      </c>
      <c r="F192" t="s">
        <v>11</v>
      </c>
      <c r="G192" t="s">
        <v>804</v>
      </c>
      <c r="I192" s="3" t="s">
        <v>805</v>
      </c>
      <c r="O192">
        <v>1968664</v>
      </c>
      <c r="P192">
        <v>1038.7863586000001</v>
      </c>
      <c r="R192" s="56">
        <f t="shared" si="16"/>
        <v>1061.7755790000001</v>
      </c>
      <c r="S192" s="90">
        <v>1061.7795000000001</v>
      </c>
      <c r="T192" s="90">
        <v>1061.7719</v>
      </c>
      <c r="U192" s="90">
        <v>1061.7849000000001</v>
      </c>
      <c r="V192" s="9">
        <v>340.13</v>
      </c>
      <c r="W192" s="55">
        <f t="shared" si="17"/>
        <v>1039.7936350700002</v>
      </c>
      <c r="AA192" s="9"/>
      <c r="AB192" s="56">
        <f t="shared" si="18"/>
        <v>1056.8201824</v>
      </c>
      <c r="AF192" s="68">
        <v>342.2</v>
      </c>
      <c r="AG192" s="55">
        <f t="shared" si="19"/>
        <v>1021.7830644000001</v>
      </c>
      <c r="AH192" s="86"/>
      <c r="AI192" s="86"/>
      <c r="AJ192" s="86"/>
      <c r="AL192" s="55">
        <f t="shared" si="20"/>
        <v>1037.7790826</v>
      </c>
      <c r="AP192" s="64">
        <v>335.36666666666667</v>
      </c>
      <c r="AQ192" s="65">
        <f t="shared" si="21"/>
        <v>1073.7557602000002</v>
      </c>
      <c r="AR192" s="83"/>
      <c r="AS192" s="83"/>
      <c r="AT192" s="83"/>
      <c r="AU192" s="64"/>
      <c r="AV192" s="55">
        <f t="shared" si="22"/>
        <v>1083.7845618000001</v>
      </c>
      <c r="AW192" s="86"/>
      <c r="AX192" s="86"/>
      <c r="AY192" s="86"/>
      <c r="AZ192" s="8"/>
      <c r="BA192" s="5" t="e">
        <f t="shared" si="23"/>
        <v>#DIV/0!</v>
      </c>
      <c r="BB192" s="8"/>
      <c r="BC192" t="s">
        <v>14</v>
      </c>
      <c r="BD192" s="9" t="s">
        <v>15</v>
      </c>
    </row>
    <row r="193" spans="1:56" x14ac:dyDescent="0.3">
      <c r="A193" t="s">
        <v>806</v>
      </c>
      <c r="B193" t="s">
        <v>807</v>
      </c>
      <c r="D193">
        <v>10.199999999999999</v>
      </c>
      <c r="E193" t="s">
        <v>10</v>
      </c>
      <c r="F193" t="s">
        <v>11</v>
      </c>
      <c r="G193" t="s">
        <v>808</v>
      </c>
      <c r="I193" s="3" t="s">
        <v>809</v>
      </c>
      <c r="O193">
        <v>1968678</v>
      </c>
      <c r="P193">
        <v>843.5625192</v>
      </c>
      <c r="R193" s="56">
        <f t="shared" si="16"/>
        <v>866.55173960000002</v>
      </c>
      <c r="S193" s="90">
        <v>866.54930000000002</v>
      </c>
      <c r="T193" s="90">
        <v>866.54610000000002</v>
      </c>
      <c r="U193" s="90">
        <v>866.55020000000002</v>
      </c>
      <c r="V193" s="9">
        <v>296.8</v>
      </c>
      <c r="W193" s="55">
        <f t="shared" si="17"/>
        <v>844.56979566999996</v>
      </c>
      <c r="X193" s="86">
        <v>844.56600000000003</v>
      </c>
      <c r="Y193" s="86">
        <v>844.56880000000001</v>
      </c>
      <c r="Z193" s="86">
        <v>844.56880000000001</v>
      </c>
      <c r="AA193" s="9">
        <v>298.93</v>
      </c>
      <c r="AB193" s="56">
        <f t="shared" si="18"/>
        <v>861.59634300000005</v>
      </c>
      <c r="AF193" s="68">
        <v>300.5</v>
      </c>
      <c r="AG193" s="55">
        <f t="shared" si="19"/>
        <v>826.55922499999997</v>
      </c>
      <c r="AH193" s="86"/>
      <c r="AI193" s="86"/>
      <c r="AJ193" s="86"/>
      <c r="AL193" s="55">
        <f t="shared" si="20"/>
        <v>842.55524319999995</v>
      </c>
      <c r="AP193" s="64">
        <v>296.36666666666662</v>
      </c>
      <c r="AQ193" s="65">
        <f t="shared" si="21"/>
        <v>878.53192079999997</v>
      </c>
      <c r="AR193" s="83"/>
      <c r="AS193" s="83"/>
      <c r="AT193" s="83"/>
      <c r="AU193" s="64"/>
      <c r="AV193" s="55">
        <f t="shared" si="22"/>
        <v>888.56072239999992</v>
      </c>
      <c r="AW193" s="86"/>
      <c r="AX193" s="86"/>
      <c r="AY193" s="86"/>
      <c r="AZ193" s="8"/>
      <c r="BA193" s="5">
        <f t="shared" si="23"/>
        <v>0.8575028713522862</v>
      </c>
      <c r="BB193" s="8"/>
      <c r="BC193" t="s">
        <v>14</v>
      </c>
      <c r="BD193" s="9" t="s">
        <v>15</v>
      </c>
    </row>
    <row r="194" spans="1:56" x14ac:dyDescent="0.3">
      <c r="A194" s="14" t="s">
        <v>810</v>
      </c>
      <c r="B194" s="14" t="s">
        <v>492</v>
      </c>
      <c r="C194" s="14"/>
      <c r="D194" s="14">
        <v>1.6</v>
      </c>
      <c r="E194" s="14" t="s">
        <v>10</v>
      </c>
      <c r="F194" s="14" t="s">
        <v>11</v>
      </c>
      <c r="G194" s="14" t="s">
        <v>493</v>
      </c>
      <c r="H194" s="14"/>
      <c r="I194" s="16" t="s">
        <v>811</v>
      </c>
      <c r="J194" s="14"/>
      <c r="K194" s="14"/>
      <c r="L194" s="14"/>
      <c r="M194" s="14"/>
      <c r="N194" s="14"/>
      <c r="O194" s="14">
        <v>59547</v>
      </c>
      <c r="P194" s="14">
        <v>759.57777420000002</v>
      </c>
      <c r="Q194" s="14"/>
      <c r="R194" s="58">
        <f t="shared" si="16"/>
        <v>782.56699460000004</v>
      </c>
      <c r="S194" s="92">
        <v>782.56460000000004</v>
      </c>
      <c r="T194" s="92">
        <v>782.56259999999997</v>
      </c>
      <c r="U194" s="92">
        <v>782.56619999999998</v>
      </c>
      <c r="V194" s="33">
        <v>292.2</v>
      </c>
      <c r="W194" s="60">
        <f t="shared" si="17"/>
        <v>760.58505066999999</v>
      </c>
      <c r="X194" s="88">
        <v>760.58399999999995</v>
      </c>
      <c r="Y194" s="88">
        <v>760.5779</v>
      </c>
      <c r="Z194" s="88">
        <v>760.57619999999997</v>
      </c>
      <c r="AA194" s="33">
        <v>289.37</v>
      </c>
      <c r="AB194" s="58">
        <f t="shared" si="18"/>
        <v>777.61159800000007</v>
      </c>
      <c r="AC194" s="92"/>
      <c r="AD194" s="92"/>
      <c r="AE194" s="92"/>
      <c r="AF194" s="79"/>
      <c r="AG194" s="60">
        <f t="shared" si="19"/>
        <v>742.57447999999999</v>
      </c>
      <c r="AH194" s="88"/>
      <c r="AI194" s="88"/>
      <c r="AJ194" s="88"/>
      <c r="AK194" s="79"/>
      <c r="AL194" s="60">
        <f t="shared" si="20"/>
        <v>758.57049819999997</v>
      </c>
      <c r="AM194" s="88"/>
      <c r="AN194" s="88"/>
      <c r="AO194" s="88"/>
      <c r="AP194" s="80"/>
      <c r="AQ194" s="81">
        <f t="shared" si="21"/>
        <v>794.54717579999999</v>
      </c>
      <c r="AR194" s="94"/>
      <c r="AS194" s="94"/>
      <c r="AT194" s="94"/>
      <c r="AU194" s="80"/>
      <c r="AV194" s="60">
        <f t="shared" si="22"/>
        <v>804.57597739999994</v>
      </c>
      <c r="AW194" s="88"/>
      <c r="AX194" s="88"/>
      <c r="AY194" s="88"/>
      <c r="AZ194" s="34">
        <v>294.33333333333331</v>
      </c>
      <c r="BA194" s="5">
        <f t="shared" si="23"/>
        <v>100</v>
      </c>
      <c r="BB194" s="34"/>
      <c r="BC194" s="14" t="s">
        <v>14</v>
      </c>
      <c r="BD194" s="33" t="s">
        <v>15</v>
      </c>
    </row>
    <row r="195" spans="1:56" x14ac:dyDescent="0.3">
      <c r="A195" s="14" t="s">
        <v>812</v>
      </c>
      <c r="B195" s="14" t="s">
        <v>813</v>
      </c>
      <c r="C195" s="14"/>
      <c r="D195" s="14">
        <v>18.100000000000001</v>
      </c>
      <c r="E195" s="14" t="s">
        <v>10</v>
      </c>
      <c r="F195" s="14" t="s">
        <v>11</v>
      </c>
      <c r="G195" s="14" t="s">
        <v>814</v>
      </c>
      <c r="H195" s="14"/>
      <c r="I195" s="16" t="s">
        <v>815</v>
      </c>
      <c r="J195" s="14"/>
      <c r="K195" s="14"/>
      <c r="L195" s="14"/>
      <c r="M195" s="14"/>
      <c r="N195" s="14"/>
      <c r="O195" s="14">
        <v>60228</v>
      </c>
      <c r="P195" s="14">
        <v>957.81251220000001</v>
      </c>
      <c r="Q195" s="14"/>
      <c r="R195" s="58">
        <f t="shared" ref="R195:R258" si="24">P195+22.989769-0.0005486</f>
        <v>980.80173260000004</v>
      </c>
      <c r="S195" s="92">
        <v>980.80150000000003</v>
      </c>
      <c r="T195" s="92">
        <v>980.80150000000003</v>
      </c>
      <c r="U195" s="92">
        <v>980.80460000000005</v>
      </c>
      <c r="V195" s="33">
        <v>333.4</v>
      </c>
      <c r="W195" s="60">
        <f t="shared" ref="W195:W258" si="25">P195+1.00727647</f>
        <v>958.81978866999998</v>
      </c>
      <c r="X195" s="88">
        <v>958.82010000000002</v>
      </c>
      <c r="Y195" s="88">
        <v>958.81939999999997</v>
      </c>
      <c r="Z195" s="88">
        <v>958.82010000000002</v>
      </c>
      <c r="AA195" s="33">
        <v>330.43</v>
      </c>
      <c r="AB195" s="58">
        <f t="shared" ref="AB195:AB258" si="26">P195+18.0343724-0.0005486</f>
        <v>975.84633600000006</v>
      </c>
      <c r="AC195" s="92"/>
      <c r="AD195" s="92"/>
      <c r="AE195" s="92"/>
      <c r="AF195" s="79"/>
      <c r="AG195" s="60">
        <f t="shared" ref="AG195:AG258" si="27">P195-18.0105642+1.00727</f>
        <v>940.80921799999999</v>
      </c>
      <c r="AH195" s="88"/>
      <c r="AI195" s="88"/>
      <c r="AJ195" s="88"/>
      <c r="AK195" s="79"/>
      <c r="AL195" s="60">
        <f t="shared" ref="AL195:AL258" si="28">P195-1.007276</f>
        <v>956.80523619999997</v>
      </c>
      <c r="AM195" s="88"/>
      <c r="AN195" s="88"/>
      <c r="AO195" s="88"/>
      <c r="AP195" s="80"/>
      <c r="AQ195" s="81">
        <f t="shared" ref="AQ195:AQ258" si="29">P195+34.968853+0.0005486</f>
        <v>992.78191379999998</v>
      </c>
      <c r="AR195" s="94"/>
      <c r="AS195" s="94"/>
      <c r="AT195" s="94"/>
      <c r="AU195" s="80"/>
      <c r="AV195" s="60">
        <f t="shared" ref="AV195:AV258" si="30">P195-1.007276+46.0054792</f>
        <v>1002.8107153999999</v>
      </c>
      <c r="AW195" s="88"/>
      <c r="AX195" s="88"/>
      <c r="AY195" s="88"/>
      <c r="AZ195" s="34">
        <v>333.96666666666664</v>
      </c>
      <c r="BA195" s="5">
        <f t="shared" ref="BA195:BA258" si="31">(AA195-AP195)/AA195*100</f>
        <v>100</v>
      </c>
      <c r="BB195" s="34"/>
      <c r="BC195" s="14" t="s">
        <v>14</v>
      </c>
      <c r="BD195" s="33" t="s">
        <v>15</v>
      </c>
    </row>
    <row r="196" spans="1:56" x14ac:dyDescent="0.3">
      <c r="A196" s="48" t="s">
        <v>816</v>
      </c>
      <c r="B196" s="14" t="s">
        <v>817</v>
      </c>
      <c r="C196" s="14"/>
      <c r="D196" s="14">
        <v>1.3</v>
      </c>
      <c r="E196" s="14" t="s">
        <v>10</v>
      </c>
      <c r="F196" s="14" t="s">
        <v>11</v>
      </c>
      <c r="G196" s="14" t="s">
        <v>818</v>
      </c>
      <c r="H196" s="14"/>
      <c r="I196" s="16" t="s">
        <v>819</v>
      </c>
      <c r="J196" s="14"/>
      <c r="K196" s="14"/>
      <c r="L196" s="14"/>
      <c r="M196" s="14"/>
      <c r="N196" s="14"/>
      <c r="O196" s="14">
        <v>1968677</v>
      </c>
      <c r="P196" s="14">
        <v>834.63495160000002</v>
      </c>
      <c r="Q196" s="14"/>
      <c r="R196" s="58">
        <f t="shared" si="24"/>
        <v>857.62417200000004</v>
      </c>
      <c r="S196" s="92">
        <v>857.62270000000001</v>
      </c>
      <c r="T196" s="92">
        <v>857.62350000000004</v>
      </c>
      <c r="U196" s="92">
        <v>857.62019999999995</v>
      </c>
      <c r="V196" s="33">
        <v>304</v>
      </c>
      <c r="W196" s="60">
        <f t="shared" si="25"/>
        <v>835.64222806999999</v>
      </c>
      <c r="X196" s="88">
        <v>835.63990000000001</v>
      </c>
      <c r="Y196" s="88">
        <v>835.64149999999995</v>
      </c>
      <c r="Z196" s="88">
        <v>835.63959999999997</v>
      </c>
      <c r="AA196" s="50">
        <v>307.73</v>
      </c>
      <c r="AB196" s="58">
        <f t="shared" si="26"/>
        <v>852.66877540000007</v>
      </c>
      <c r="AC196" s="92"/>
      <c r="AD196" s="92"/>
      <c r="AE196" s="92"/>
      <c r="AF196" s="78">
        <v>307.77</v>
      </c>
      <c r="AG196" s="60">
        <f t="shared" si="27"/>
        <v>817.63165739999999</v>
      </c>
      <c r="AH196" s="88"/>
      <c r="AI196" s="88"/>
      <c r="AJ196" s="88"/>
      <c r="AK196" s="79"/>
      <c r="AL196" s="60">
        <f t="shared" si="28"/>
        <v>833.62767559999998</v>
      </c>
      <c r="AM196" s="88"/>
      <c r="AN196" s="88"/>
      <c r="AO196" s="88"/>
      <c r="AP196" s="80">
        <v>295.0333333333333</v>
      </c>
      <c r="AQ196" s="81">
        <f t="shared" si="29"/>
        <v>869.60435319999999</v>
      </c>
      <c r="AR196" s="94"/>
      <c r="AS196" s="94"/>
      <c r="AT196" s="94"/>
      <c r="AU196" s="79"/>
      <c r="AV196" s="60">
        <f t="shared" si="30"/>
        <v>879.63315479999994</v>
      </c>
      <c r="AW196" s="88"/>
      <c r="AX196" s="88"/>
      <c r="AY196" s="88"/>
      <c r="AZ196" s="34"/>
      <c r="BA196" s="5">
        <f t="shared" si="31"/>
        <v>4.1259112425394715</v>
      </c>
      <c r="BB196" s="34"/>
      <c r="BC196" s="14" t="s">
        <v>14</v>
      </c>
      <c r="BD196" s="33" t="s">
        <v>15</v>
      </c>
    </row>
    <row r="197" spans="1:56" x14ac:dyDescent="0.3">
      <c r="A197" t="s">
        <v>820</v>
      </c>
      <c r="B197" t="s">
        <v>821</v>
      </c>
      <c r="D197">
        <v>1.5</v>
      </c>
      <c r="E197" t="s">
        <v>10</v>
      </c>
      <c r="F197" t="s">
        <v>11</v>
      </c>
      <c r="G197" t="s">
        <v>822</v>
      </c>
      <c r="I197" s="3" t="s">
        <v>823</v>
      </c>
      <c r="O197">
        <v>1968672</v>
      </c>
      <c r="P197">
        <v>743.5911016</v>
      </c>
      <c r="R197" s="56">
        <f t="shared" si="24"/>
        <v>766.58032200000002</v>
      </c>
      <c r="S197" s="90">
        <v>766.57899999999995</v>
      </c>
      <c r="T197" s="90">
        <v>766.57770000000005</v>
      </c>
      <c r="U197" s="90">
        <v>766.58040000000005</v>
      </c>
      <c r="V197" s="9">
        <v>289.10000000000002</v>
      </c>
      <c r="W197" s="55">
        <f t="shared" si="25"/>
        <v>744.59837806999997</v>
      </c>
      <c r="X197" s="86">
        <v>744.59810000000004</v>
      </c>
      <c r="Y197" s="86">
        <v>744.59580000000005</v>
      </c>
      <c r="Z197" s="86">
        <v>744.59490000000005</v>
      </c>
      <c r="AA197" s="9">
        <v>290.57</v>
      </c>
      <c r="AB197" s="56">
        <f t="shared" si="26"/>
        <v>761.62492540000005</v>
      </c>
      <c r="AG197" s="55">
        <f t="shared" si="27"/>
        <v>726.58780739999997</v>
      </c>
      <c r="AH197" s="86"/>
      <c r="AI197" s="86"/>
      <c r="AJ197" s="86"/>
      <c r="AK197" s="68">
        <v>290.3</v>
      </c>
      <c r="AL197" s="55">
        <f t="shared" si="28"/>
        <v>742.58382559999995</v>
      </c>
      <c r="AP197" s="64">
        <v>293.33333333333331</v>
      </c>
      <c r="AQ197" s="65">
        <f t="shared" si="29"/>
        <v>778.56050319999997</v>
      </c>
      <c r="AR197" s="83"/>
      <c r="AS197" s="83"/>
      <c r="AT197" s="83"/>
      <c r="AU197" s="64">
        <v>287.5</v>
      </c>
      <c r="AV197" s="55">
        <f t="shared" si="30"/>
        <v>788.58930479999992</v>
      </c>
      <c r="AW197" s="86"/>
      <c r="AX197" s="86"/>
      <c r="AY197" s="86"/>
      <c r="AZ197" s="8">
        <v>293</v>
      </c>
      <c r="BA197" s="5">
        <f t="shared" si="31"/>
        <v>-0.95100434777620579</v>
      </c>
      <c r="BC197" t="s">
        <v>14</v>
      </c>
      <c r="BD197" s="9" t="s">
        <v>15</v>
      </c>
    </row>
    <row r="198" spans="1:56" x14ac:dyDescent="0.3">
      <c r="A198" s="48" t="s">
        <v>824</v>
      </c>
      <c r="B198" t="s">
        <v>825</v>
      </c>
      <c r="D198">
        <v>1.1000000000000001</v>
      </c>
      <c r="E198" t="s">
        <v>10</v>
      </c>
      <c r="F198" t="s">
        <v>11</v>
      </c>
      <c r="G198" t="s">
        <v>826</v>
      </c>
      <c r="I198" s="3" t="s">
        <v>827</v>
      </c>
      <c r="O198">
        <v>57909</v>
      </c>
      <c r="P198">
        <v>449.31410679999999</v>
      </c>
      <c r="R198" s="56">
        <f t="shared" si="24"/>
        <v>472.30332720000001</v>
      </c>
      <c r="S198" s="90">
        <v>472.30239999999998</v>
      </c>
      <c r="T198" s="90">
        <v>472.30169999999998</v>
      </c>
      <c r="U198" s="90">
        <v>472.30270000000002</v>
      </c>
      <c r="V198" s="9">
        <v>203.4</v>
      </c>
      <c r="W198" s="55">
        <f t="shared" si="25"/>
        <v>450.32138327000001</v>
      </c>
      <c r="X198" s="86">
        <v>450.32060000000001</v>
      </c>
      <c r="Y198" s="86">
        <v>450.31790000000001</v>
      </c>
      <c r="Z198" s="86">
        <v>450.31970000000001</v>
      </c>
      <c r="AA198" s="50">
        <v>212.2</v>
      </c>
      <c r="AB198" s="56">
        <f t="shared" si="26"/>
        <v>467.34793059999998</v>
      </c>
      <c r="AG198" s="55">
        <f t="shared" si="27"/>
        <v>432.31081260000002</v>
      </c>
      <c r="AH198" s="86"/>
      <c r="AI198" s="86"/>
      <c r="AJ198" s="86"/>
      <c r="AL198" s="55">
        <f t="shared" si="28"/>
        <v>448.3068308</v>
      </c>
      <c r="AP198" s="64">
        <v>200.36666666666667</v>
      </c>
      <c r="AQ198" s="65">
        <f t="shared" si="29"/>
        <v>484.28350840000002</v>
      </c>
      <c r="AR198" s="83"/>
      <c r="AS198" s="83"/>
      <c r="AT198" s="83"/>
      <c r="AV198" s="55">
        <f t="shared" si="30"/>
        <v>494.31231000000002</v>
      </c>
      <c r="AW198" s="86"/>
      <c r="AX198" s="86"/>
      <c r="AY198" s="86"/>
      <c r="AZ198" s="8"/>
      <c r="BA198" s="5">
        <f t="shared" si="31"/>
        <v>5.576500157084503</v>
      </c>
      <c r="BC198" t="s">
        <v>14</v>
      </c>
      <c r="BD198" s="9" t="s">
        <v>15</v>
      </c>
    </row>
    <row r="199" spans="1:56" x14ac:dyDescent="0.3">
      <c r="A199" t="s">
        <v>828</v>
      </c>
      <c r="B199" t="s">
        <v>829</v>
      </c>
      <c r="D199">
        <v>1.7</v>
      </c>
      <c r="E199" t="s">
        <v>10</v>
      </c>
      <c r="F199" t="s">
        <v>11</v>
      </c>
      <c r="G199" t="s">
        <v>830</v>
      </c>
      <c r="I199" s="3" t="s">
        <v>831</v>
      </c>
      <c r="O199">
        <v>61994</v>
      </c>
      <c r="P199">
        <v>948.67488660000004</v>
      </c>
      <c r="R199" s="56">
        <f t="shared" si="24"/>
        <v>971.66410700000006</v>
      </c>
      <c r="S199" s="90">
        <v>971.6617</v>
      </c>
      <c r="T199" s="90">
        <v>971.6626</v>
      </c>
      <c r="U199" s="90">
        <v>971.6635</v>
      </c>
      <c r="V199" s="9">
        <v>318.77</v>
      </c>
      <c r="W199" s="55">
        <f t="shared" si="25"/>
        <v>949.68216307</v>
      </c>
      <c r="AA199" s="9"/>
      <c r="AB199" s="56">
        <f t="shared" si="26"/>
        <v>966.70871040000009</v>
      </c>
      <c r="AF199" s="68">
        <v>320.7</v>
      </c>
      <c r="AG199" s="55">
        <f t="shared" si="27"/>
        <v>931.67159240000001</v>
      </c>
      <c r="AH199" s="86"/>
      <c r="AI199" s="86"/>
      <c r="AJ199" s="86"/>
      <c r="AL199" s="55">
        <f t="shared" si="28"/>
        <v>947.66761059999999</v>
      </c>
      <c r="AP199" s="64"/>
      <c r="AQ199" s="65">
        <f t="shared" si="29"/>
        <v>983.64428820000001</v>
      </c>
      <c r="AR199" s="83"/>
      <c r="AS199" s="83"/>
      <c r="AT199" s="83"/>
      <c r="AU199" s="63"/>
      <c r="AV199" s="55">
        <f t="shared" si="30"/>
        <v>993.67308979999996</v>
      </c>
      <c r="AW199" s="86"/>
      <c r="AX199" s="86"/>
      <c r="AY199" s="86"/>
      <c r="AZ199" s="8">
        <v>326.52999999999997</v>
      </c>
      <c r="BA199" s="5" t="e">
        <f t="shared" si="31"/>
        <v>#DIV/0!</v>
      </c>
      <c r="BB199" s="5"/>
      <c r="BC199" t="s">
        <v>14</v>
      </c>
      <c r="BD199" s="9" t="s">
        <v>15</v>
      </c>
    </row>
    <row r="200" spans="1:56" x14ac:dyDescent="0.3">
      <c r="A200" t="s">
        <v>832</v>
      </c>
      <c r="B200" t="s">
        <v>833</v>
      </c>
      <c r="D200" s="35">
        <v>1.1000000000000001</v>
      </c>
      <c r="E200" t="s">
        <v>10</v>
      </c>
      <c r="F200" t="s">
        <v>11</v>
      </c>
      <c r="G200" t="s">
        <v>834</v>
      </c>
      <c r="I200" s="3" t="s">
        <v>835</v>
      </c>
      <c r="O200">
        <v>5685</v>
      </c>
      <c r="P200">
        <v>376.297729</v>
      </c>
      <c r="R200" s="56">
        <f t="shared" si="24"/>
        <v>399.28694940000003</v>
      </c>
      <c r="V200" s="9"/>
      <c r="W200" s="55">
        <f t="shared" si="25"/>
        <v>377.30500547000003</v>
      </c>
      <c r="AA200" s="9"/>
      <c r="AB200" s="56">
        <f t="shared" si="26"/>
        <v>394.3315528</v>
      </c>
      <c r="AG200" s="55">
        <f t="shared" si="27"/>
        <v>359.29443480000003</v>
      </c>
      <c r="AH200" s="86"/>
      <c r="AI200" s="86"/>
      <c r="AJ200" s="86"/>
      <c r="AL200" s="55">
        <f t="shared" si="28"/>
        <v>375.29045300000001</v>
      </c>
      <c r="AP200" s="64">
        <v>208.37</v>
      </c>
      <c r="AQ200" s="65">
        <f t="shared" si="29"/>
        <v>411.26713060000003</v>
      </c>
      <c r="AR200" s="83"/>
      <c r="AS200" s="83"/>
      <c r="AT200" s="83"/>
      <c r="AU200" s="63"/>
      <c r="AV200" s="55">
        <f t="shared" si="30"/>
        <v>421.29593220000004</v>
      </c>
      <c r="AW200" s="86"/>
      <c r="AX200" s="86"/>
      <c r="AY200" s="86"/>
      <c r="AZ200" s="8"/>
      <c r="BA200" s="5" t="e">
        <f t="shared" si="31"/>
        <v>#DIV/0!</v>
      </c>
      <c r="BB200" s="5"/>
      <c r="BC200" t="s">
        <v>14</v>
      </c>
      <c r="BD200" s="9" t="s">
        <v>15</v>
      </c>
    </row>
    <row r="201" spans="1:56" x14ac:dyDescent="0.3">
      <c r="A201" t="s">
        <v>836</v>
      </c>
      <c r="B201" t="s">
        <v>837</v>
      </c>
      <c r="D201">
        <v>15.2</v>
      </c>
      <c r="E201" t="s">
        <v>10</v>
      </c>
      <c r="F201" t="s">
        <v>11</v>
      </c>
      <c r="G201" t="s">
        <v>838</v>
      </c>
      <c r="I201" s="3" t="s">
        <v>839</v>
      </c>
      <c r="O201">
        <v>1968681</v>
      </c>
      <c r="P201">
        <v>907.66658440000003</v>
      </c>
      <c r="R201" s="56">
        <f t="shared" si="24"/>
        <v>930.65580480000006</v>
      </c>
      <c r="S201" s="90">
        <v>930.66060000000004</v>
      </c>
      <c r="T201" s="90">
        <v>930.65769999999998</v>
      </c>
      <c r="U201" s="90">
        <v>930.65890000000002</v>
      </c>
      <c r="V201" s="9">
        <v>338.7</v>
      </c>
      <c r="W201" s="55">
        <f t="shared" si="25"/>
        <v>908.67386087</v>
      </c>
      <c r="X201" s="86">
        <v>908.67280000000005</v>
      </c>
      <c r="Y201" s="86">
        <v>908.67870000000005</v>
      </c>
      <c r="Z201" s="86">
        <v>908.67489999999998</v>
      </c>
      <c r="AA201" s="9">
        <v>329.97</v>
      </c>
      <c r="AB201" s="56">
        <f t="shared" si="26"/>
        <v>925.70040820000008</v>
      </c>
      <c r="AG201" s="55">
        <f t="shared" si="27"/>
        <v>890.66329020000001</v>
      </c>
      <c r="AH201" s="86"/>
      <c r="AI201" s="86"/>
      <c r="AJ201" s="86"/>
      <c r="AL201" s="55">
        <f t="shared" si="28"/>
        <v>906.65930839999999</v>
      </c>
      <c r="AP201" s="64"/>
      <c r="AQ201" s="65">
        <f t="shared" si="29"/>
        <v>942.635986</v>
      </c>
      <c r="AR201" s="83"/>
      <c r="AS201" s="83"/>
      <c r="AT201" s="83"/>
      <c r="AU201" s="64"/>
      <c r="AV201" s="55">
        <f t="shared" si="30"/>
        <v>952.66478759999995</v>
      </c>
      <c r="AW201" s="86"/>
      <c r="AX201" s="86"/>
      <c r="AY201" s="86"/>
      <c r="AZ201" s="8">
        <v>321.67</v>
      </c>
      <c r="BA201" s="5">
        <f t="shared" si="31"/>
        <v>100</v>
      </c>
      <c r="BB201" s="5"/>
      <c r="BC201" t="s">
        <v>14</v>
      </c>
      <c r="BD201" s="9" t="s">
        <v>15</v>
      </c>
    </row>
    <row r="202" spans="1:56" x14ac:dyDescent="0.3">
      <c r="A202" t="s">
        <v>840</v>
      </c>
      <c r="B202" t="s">
        <v>841</v>
      </c>
      <c r="D202">
        <v>1.7</v>
      </c>
      <c r="E202" t="s">
        <v>10</v>
      </c>
      <c r="F202" t="s">
        <v>11</v>
      </c>
      <c r="G202" t="s">
        <v>842</v>
      </c>
      <c r="I202" s="3" t="s">
        <v>843</v>
      </c>
      <c r="O202">
        <v>53900</v>
      </c>
      <c r="P202">
        <v>271.25111579999998</v>
      </c>
      <c r="R202" s="56">
        <f t="shared" si="24"/>
        <v>294.2403362</v>
      </c>
      <c r="S202" s="90">
        <v>294.23899999999998</v>
      </c>
      <c r="T202" s="90">
        <v>294.23899999999998</v>
      </c>
      <c r="U202" s="90">
        <v>294.23849999999999</v>
      </c>
      <c r="V202" s="9">
        <v>190.1</v>
      </c>
      <c r="W202" s="55">
        <f t="shared" si="25"/>
        <v>272.25839227</v>
      </c>
      <c r="AA202" s="9"/>
      <c r="AB202" s="56">
        <f t="shared" si="26"/>
        <v>289.28493959999997</v>
      </c>
      <c r="AG202" s="55">
        <f t="shared" si="27"/>
        <v>254.24782159999998</v>
      </c>
      <c r="AH202" s="86"/>
      <c r="AI202" s="86"/>
      <c r="AJ202" s="86"/>
      <c r="AK202" s="68">
        <v>179.97</v>
      </c>
      <c r="AL202" s="55">
        <f t="shared" si="28"/>
        <v>270.24383979999999</v>
      </c>
      <c r="AP202" s="64"/>
      <c r="AQ202" s="65">
        <f t="shared" si="29"/>
        <v>306.22051740000001</v>
      </c>
      <c r="AR202" s="83"/>
      <c r="AS202" s="83"/>
      <c r="AT202" s="83"/>
      <c r="AU202" s="64"/>
      <c r="AV202" s="55">
        <f t="shared" si="30"/>
        <v>316.24931900000001</v>
      </c>
      <c r="AW202" s="86"/>
      <c r="AX202" s="86"/>
      <c r="AY202" s="86"/>
      <c r="AZ202" s="8"/>
      <c r="BA202" s="5" t="e">
        <f t="shared" si="31"/>
        <v>#DIV/0!</v>
      </c>
      <c r="BB202" s="5"/>
      <c r="BC202" t="s">
        <v>14</v>
      </c>
      <c r="BD202" s="9" t="s">
        <v>15</v>
      </c>
    </row>
    <row r="203" spans="1:56" x14ac:dyDescent="0.3">
      <c r="A203" t="s">
        <v>844</v>
      </c>
      <c r="B203" t="s">
        <v>845</v>
      </c>
      <c r="D203">
        <v>1.1000000000000001</v>
      </c>
      <c r="E203" t="s">
        <v>10</v>
      </c>
      <c r="F203" t="s">
        <v>11</v>
      </c>
      <c r="G203" t="s">
        <v>787</v>
      </c>
      <c r="I203" t="s">
        <v>846</v>
      </c>
      <c r="O203">
        <v>39985</v>
      </c>
      <c r="P203">
        <v>509.3117378</v>
      </c>
      <c r="R203" s="56">
        <f t="shared" si="24"/>
        <v>532.30095819999997</v>
      </c>
      <c r="S203" s="90">
        <v>532.29920000000004</v>
      </c>
      <c r="T203" s="90">
        <v>532.29880000000003</v>
      </c>
      <c r="U203" s="90">
        <v>532.29430000000002</v>
      </c>
      <c r="V203" s="8">
        <v>237.86666666666667</v>
      </c>
      <c r="W203" s="55">
        <f t="shared" si="25"/>
        <v>510.31901427000003</v>
      </c>
      <c r="X203" s="86">
        <v>510.3168</v>
      </c>
      <c r="Y203" s="86">
        <v>510.315</v>
      </c>
      <c r="Z203" s="86">
        <v>510.3175</v>
      </c>
      <c r="AA203" s="8">
        <v>231.79999999999998</v>
      </c>
      <c r="AB203" s="56">
        <f t="shared" si="26"/>
        <v>527.3455616</v>
      </c>
      <c r="AF203" s="64"/>
      <c r="AG203" s="55">
        <f t="shared" si="27"/>
        <v>492.30844360000003</v>
      </c>
      <c r="AH203" s="86"/>
      <c r="AI203" s="86"/>
      <c r="AJ203" s="86"/>
      <c r="AK203" s="64"/>
      <c r="AL203" s="55">
        <f t="shared" si="28"/>
        <v>508.30446180000001</v>
      </c>
      <c r="AP203" s="64"/>
      <c r="AQ203" s="65">
        <f t="shared" si="29"/>
        <v>544.28113940000003</v>
      </c>
      <c r="AR203" s="83"/>
      <c r="AS203" s="83"/>
      <c r="AT203" s="83"/>
      <c r="AU203" s="64">
        <v>239.76666666666665</v>
      </c>
      <c r="AV203" s="55">
        <f t="shared" si="30"/>
        <v>554.30994099999998</v>
      </c>
      <c r="AW203" s="86"/>
      <c r="AX203" s="86"/>
      <c r="AY203" s="86"/>
      <c r="AZ203" s="8">
        <v>242.30000000000004</v>
      </c>
      <c r="BA203" s="5">
        <f t="shared" si="31"/>
        <v>100</v>
      </c>
      <c r="BB203" s="8"/>
      <c r="BC203" t="s">
        <v>14</v>
      </c>
      <c r="BD203" s="9" t="s">
        <v>15</v>
      </c>
    </row>
    <row r="204" spans="1:56" x14ac:dyDescent="0.3">
      <c r="A204" t="s">
        <v>847</v>
      </c>
      <c r="B204" t="s">
        <v>848</v>
      </c>
      <c r="D204">
        <v>1.4</v>
      </c>
      <c r="E204" t="s">
        <v>10</v>
      </c>
      <c r="F204" t="s">
        <v>11</v>
      </c>
      <c r="G204" t="s">
        <v>791</v>
      </c>
      <c r="I204" t="s">
        <v>849</v>
      </c>
      <c r="O204">
        <v>39198</v>
      </c>
      <c r="P204">
        <v>649.46822980000002</v>
      </c>
      <c r="R204" s="56">
        <f t="shared" si="24"/>
        <v>672.45745020000004</v>
      </c>
      <c r="S204" s="90">
        <v>672.45699999999999</v>
      </c>
      <c r="T204" s="90">
        <v>672.44759999999997</v>
      </c>
      <c r="U204" s="90">
        <v>672.45450000000005</v>
      </c>
      <c r="V204" s="8">
        <v>271.86666666666667</v>
      </c>
      <c r="W204" s="55">
        <f t="shared" si="25"/>
        <v>650.47550626999998</v>
      </c>
      <c r="X204" s="86">
        <v>650.47149999999999</v>
      </c>
      <c r="Y204" s="86">
        <v>650.47619999999995</v>
      </c>
      <c r="Z204" s="86">
        <v>650.47280000000001</v>
      </c>
      <c r="AA204" s="8">
        <v>268.26666666666665</v>
      </c>
      <c r="AB204" s="56">
        <f t="shared" si="26"/>
        <v>667.50205360000007</v>
      </c>
      <c r="AF204" s="64"/>
      <c r="AG204" s="55">
        <f t="shared" si="27"/>
        <v>632.46493559999999</v>
      </c>
      <c r="AH204" s="86"/>
      <c r="AI204" s="86"/>
      <c r="AJ204" s="86"/>
      <c r="AK204" s="64"/>
      <c r="AL204" s="55">
        <f t="shared" si="28"/>
        <v>648.46095379999997</v>
      </c>
      <c r="AP204" s="64"/>
      <c r="AQ204" s="65">
        <f t="shared" si="29"/>
        <v>684.43763139999999</v>
      </c>
      <c r="AR204" s="83"/>
      <c r="AS204" s="83"/>
      <c r="AT204" s="83"/>
      <c r="AU204" s="64">
        <v>272.33333333333331</v>
      </c>
      <c r="AV204" s="55">
        <f t="shared" si="30"/>
        <v>694.46643299999994</v>
      </c>
      <c r="AW204" s="86"/>
      <c r="AX204" s="86"/>
      <c r="AY204" s="86"/>
      <c r="AZ204" s="8">
        <v>273.26666666666671</v>
      </c>
      <c r="BA204" s="5">
        <f t="shared" si="31"/>
        <v>100</v>
      </c>
      <c r="BB204" s="8"/>
      <c r="BC204" t="s">
        <v>14</v>
      </c>
      <c r="BD204" s="9" t="s">
        <v>15</v>
      </c>
    </row>
    <row r="205" spans="1:56" x14ac:dyDescent="0.3">
      <c r="A205" t="s">
        <v>850</v>
      </c>
      <c r="B205" t="s">
        <v>851</v>
      </c>
      <c r="D205">
        <v>1.6</v>
      </c>
      <c r="E205" t="s">
        <v>10</v>
      </c>
      <c r="F205" t="s">
        <v>11</v>
      </c>
      <c r="G205" t="s">
        <v>795</v>
      </c>
      <c r="I205" t="s">
        <v>852</v>
      </c>
      <c r="O205">
        <v>53976</v>
      </c>
      <c r="P205">
        <v>674.53624600000001</v>
      </c>
      <c r="R205" s="56">
        <f t="shared" si="24"/>
        <v>697.52546640000003</v>
      </c>
      <c r="S205" s="90">
        <v>697.52110000000005</v>
      </c>
      <c r="T205" s="90">
        <v>697.52269999999999</v>
      </c>
      <c r="U205" s="90">
        <v>697.51790000000005</v>
      </c>
      <c r="V205" s="8">
        <v>281.56666666666666</v>
      </c>
      <c r="W205" s="55">
        <f t="shared" si="25"/>
        <v>675.54352246999997</v>
      </c>
      <c r="X205" s="86">
        <v>675.5394</v>
      </c>
      <c r="Y205" s="86">
        <v>675.54309999999998</v>
      </c>
      <c r="Z205" s="86">
        <v>675.53800000000001</v>
      </c>
      <c r="AA205" s="8">
        <v>279.86666666666662</v>
      </c>
      <c r="AB205" s="56">
        <f t="shared" si="26"/>
        <v>692.57006980000006</v>
      </c>
      <c r="AF205" s="64"/>
      <c r="AG205" s="55">
        <f t="shared" si="27"/>
        <v>657.53295179999998</v>
      </c>
      <c r="AH205" s="86"/>
      <c r="AI205" s="86"/>
      <c r="AJ205" s="86"/>
      <c r="AK205" s="64"/>
      <c r="AL205" s="55">
        <f t="shared" si="28"/>
        <v>673.52896999999996</v>
      </c>
      <c r="AP205" s="64"/>
      <c r="AQ205" s="65">
        <f t="shared" si="29"/>
        <v>709.50564759999997</v>
      </c>
      <c r="AR205" s="83"/>
      <c r="AS205" s="83"/>
      <c r="AT205" s="83"/>
      <c r="AU205" s="64"/>
      <c r="AV205" s="55">
        <f t="shared" si="30"/>
        <v>719.53444919999993</v>
      </c>
      <c r="AW205" s="86"/>
      <c r="AX205" s="86"/>
      <c r="AY205" s="86"/>
      <c r="AZ205" s="8">
        <v>280.59999999999997</v>
      </c>
      <c r="BA205" s="5">
        <f t="shared" si="31"/>
        <v>100</v>
      </c>
      <c r="BB205" s="8"/>
      <c r="BC205" t="s">
        <v>14</v>
      </c>
      <c r="BD205" s="9" t="s">
        <v>15</v>
      </c>
    </row>
    <row r="206" spans="1:56" x14ac:dyDescent="0.3">
      <c r="A206" s="44" t="s">
        <v>853</v>
      </c>
      <c r="B206" t="s">
        <v>854</v>
      </c>
      <c r="D206" s="35">
        <v>11</v>
      </c>
      <c r="E206" t="s">
        <v>10</v>
      </c>
      <c r="F206" t="s">
        <v>11</v>
      </c>
      <c r="G206" t="s">
        <v>855</v>
      </c>
      <c r="I206" t="s">
        <v>856</v>
      </c>
      <c r="O206">
        <v>1968653</v>
      </c>
      <c r="P206">
        <v>601.48348480000004</v>
      </c>
      <c r="R206" s="56">
        <f t="shared" si="24"/>
        <v>624.47270520000006</v>
      </c>
      <c r="S206" s="90">
        <v>624.4701</v>
      </c>
      <c r="T206" s="90">
        <v>624.47310000000004</v>
      </c>
      <c r="U206" s="90">
        <v>624.46799999999996</v>
      </c>
      <c r="V206" s="8">
        <v>264.2</v>
      </c>
      <c r="W206" s="55">
        <f t="shared" si="25"/>
        <v>602.49076127000001</v>
      </c>
      <c r="X206" s="86">
        <v>602.48910000000001</v>
      </c>
      <c r="Y206" s="86">
        <v>602.4896</v>
      </c>
      <c r="Z206" s="86">
        <v>602.48910000000001</v>
      </c>
      <c r="AA206" s="8">
        <v>266.76666666666665</v>
      </c>
      <c r="AB206" s="56">
        <f t="shared" si="26"/>
        <v>619.51730860000009</v>
      </c>
      <c r="AF206" s="64"/>
      <c r="AG206" s="55">
        <f t="shared" si="27"/>
        <v>584.48019060000001</v>
      </c>
      <c r="AH206" s="86"/>
      <c r="AI206" s="86"/>
      <c r="AJ206" s="86"/>
      <c r="AK206" s="64"/>
      <c r="AL206" s="55">
        <f t="shared" si="28"/>
        <v>600.47620879999999</v>
      </c>
      <c r="AP206" s="77">
        <v>253</v>
      </c>
      <c r="AQ206" s="65">
        <f t="shared" si="29"/>
        <v>636.45288640000001</v>
      </c>
      <c r="AR206" s="83"/>
      <c r="AS206" s="83"/>
      <c r="AT206" s="83"/>
      <c r="AU206" s="64"/>
      <c r="AV206" s="55">
        <f t="shared" si="30"/>
        <v>646.48168799999996</v>
      </c>
      <c r="AW206" s="86"/>
      <c r="AX206" s="86"/>
      <c r="AY206" s="86"/>
      <c r="AZ206" s="8"/>
      <c r="BA206" s="5">
        <f t="shared" si="31"/>
        <v>5.1605647882044181</v>
      </c>
      <c r="BB206" s="8"/>
      <c r="BC206" t="s">
        <v>14</v>
      </c>
      <c r="BD206" s="9" t="s">
        <v>15</v>
      </c>
    </row>
    <row r="207" spans="1:56" x14ac:dyDescent="0.3">
      <c r="A207" t="s">
        <v>857</v>
      </c>
      <c r="B207" t="s">
        <v>858</v>
      </c>
      <c r="D207" s="35">
        <v>11.7</v>
      </c>
      <c r="E207" t="s">
        <v>10</v>
      </c>
      <c r="F207" t="s">
        <v>11</v>
      </c>
      <c r="G207" t="s">
        <v>859</v>
      </c>
      <c r="I207" t="s">
        <v>860</v>
      </c>
      <c r="O207">
        <v>40207</v>
      </c>
      <c r="P207">
        <v>705.60359340000002</v>
      </c>
      <c r="R207" s="56">
        <f t="shared" si="24"/>
        <v>728.59281380000004</v>
      </c>
      <c r="S207" s="90">
        <v>728.58770000000004</v>
      </c>
      <c r="T207" s="90">
        <v>728.59029999999996</v>
      </c>
      <c r="U207" s="90">
        <v>728.59090000000003</v>
      </c>
      <c r="V207" s="8">
        <v>286.93333333333334</v>
      </c>
      <c r="W207" s="55">
        <f t="shared" si="25"/>
        <v>706.61086986999999</v>
      </c>
      <c r="X207" s="86">
        <v>706.60919999999999</v>
      </c>
      <c r="Y207" s="86">
        <v>706.6078</v>
      </c>
      <c r="Z207" s="86">
        <v>706.60950000000003</v>
      </c>
      <c r="AA207" s="8">
        <v>286.89999999999998</v>
      </c>
      <c r="AB207" s="56">
        <f t="shared" si="26"/>
        <v>723.63741720000007</v>
      </c>
      <c r="AF207" s="64"/>
      <c r="AG207" s="55">
        <f t="shared" si="27"/>
        <v>688.60029919999999</v>
      </c>
      <c r="AH207" s="86"/>
      <c r="AI207" s="86"/>
      <c r="AJ207" s="86"/>
      <c r="AK207" s="64"/>
      <c r="AL207" s="55">
        <f t="shared" si="28"/>
        <v>704.59631739999998</v>
      </c>
      <c r="AP207" s="64"/>
      <c r="AQ207" s="65">
        <f t="shared" si="29"/>
        <v>740.57299499999999</v>
      </c>
      <c r="AR207" s="83"/>
      <c r="AS207" s="83"/>
      <c r="AT207" s="83"/>
      <c r="AU207" s="64"/>
      <c r="AV207" s="55">
        <f t="shared" si="30"/>
        <v>750.60179659999994</v>
      </c>
      <c r="AW207" s="86"/>
      <c r="AX207" s="86"/>
      <c r="AY207" s="86"/>
      <c r="AZ207" s="8">
        <v>289.3</v>
      </c>
      <c r="BA207" s="5">
        <f t="shared" si="31"/>
        <v>100</v>
      </c>
      <c r="BB207" s="8"/>
      <c r="BC207" t="s">
        <v>14</v>
      </c>
      <c r="BD207" s="9" t="s">
        <v>15</v>
      </c>
    </row>
    <row r="208" spans="1:56" x14ac:dyDescent="0.3">
      <c r="A208" t="s">
        <v>861</v>
      </c>
      <c r="B208" t="s">
        <v>862</v>
      </c>
      <c r="D208" s="35">
        <v>1.6</v>
      </c>
      <c r="E208" t="s">
        <v>10</v>
      </c>
      <c r="F208" t="s">
        <v>11</v>
      </c>
      <c r="G208" t="s">
        <v>800</v>
      </c>
      <c r="I208" t="s">
        <v>863</v>
      </c>
      <c r="O208">
        <v>1968690</v>
      </c>
      <c r="P208">
        <v>553.50698220000004</v>
      </c>
      <c r="R208" s="56">
        <f t="shared" si="24"/>
        <v>576.49620260000006</v>
      </c>
      <c r="S208" s="90">
        <v>576.49400000000003</v>
      </c>
      <c r="T208" s="90">
        <v>576.49469999999997</v>
      </c>
      <c r="U208" s="90">
        <v>576.49279999999999</v>
      </c>
      <c r="V208" s="8">
        <v>256.53333333333336</v>
      </c>
      <c r="W208" s="55">
        <f t="shared" si="25"/>
        <v>554.51425867</v>
      </c>
      <c r="X208" s="86">
        <v>554.50990000000002</v>
      </c>
      <c r="Y208" s="86">
        <v>554.51329999999996</v>
      </c>
      <c r="Z208" s="86">
        <v>554.51139999999998</v>
      </c>
      <c r="AA208" s="8">
        <v>260</v>
      </c>
      <c r="AB208" s="56">
        <f t="shared" si="26"/>
        <v>571.54080600000009</v>
      </c>
      <c r="AF208" s="64"/>
      <c r="AG208" s="55">
        <f t="shared" si="27"/>
        <v>536.50368800000001</v>
      </c>
      <c r="AH208" s="86"/>
      <c r="AI208" s="86"/>
      <c r="AJ208" s="86"/>
      <c r="AK208" s="64">
        <v>259.83</v>
      </c>
      <c r="AL208" s="55">
        <f t="shared" si="28"/>
        <v>552.49970619999999</v>
      </c>
      <c r="AP208" s="64">
        <v>260.46666666666664</v>
      </c>
      <c r="AQ208" s="65">
        <f t="shared" si="29"/>
        <v>588.47638380000001</v>
      </c>
      <c r="AR208" s="83"/>
      <c r="AS208" s="83"/>
      <c r="AT208" s="83"/>
      <c r="AU208" s="64">
        <v>254.23333333333335</v>
      </c>
      <c r="AV208" s="55">
        <f t="shared" si="30"/>
        <v>598.50518539999996</v>
      </c>
      <c r="AW208" s="86"/>
      <c r="AX208" s="86"/>
      <c r="AY208" s="86"/>
      <c r="AZ208" s="8">
        <v>260.2</v>
      </c>
      <c r="BA208" s="5">
        <f t="shared" si="31"/>
        <v>-0.17948717948716927</v>
      </c>
      <c r="BB208" s="8"/>
      <c r="BC208" t="s">
        <v>14</v>
      </c>
      <c r="BD208" s="9" t="s">
        <v>15</v>
      </c>
    </row>
    <row r="209" spans="1:56" x14ac:dyDescent="0.3">
      <c r="A209" t="s">
        <v>864</v>
      </c>
      <c r="B209" t="s">
        <v>484</v>
      </c>
      <c r="D209" s="35">
        <v>10.5</v>
      </c>
      <c r="E209" t="s">
        <v>10</v>
      </c>
      <c r="F209" t="s">
        <v>11</v>
      </c>
      <c r="G209" t="s">
        <v>804</v>
      </c>
      <c r="I209" t="s">
        <v>865</v>
      </c>
      <c r="O209">
        <v>59415</v>
      </c>
      <c r="P209">
        <v>705.53082659999995</v>
      </c>
      <c r="R209" s="56">
        <f t="shared" si="24"/>
        <v>728.52004699999998</v>
      </c>
      <c r="S209" s="90">
        <v>728.51589999999999</v>
      </c>
      <c r="T209" s="90">
        <v>728.51869999999997</v>
      </c>
      <c r="U209" s="90">
        <v>728.51660000000004</v>
      </c>
      <c r="V209" s="8">
        <v>283.73333333333335</v>
      </c>
      <c r="W209" s="55">
        <f t="shared" si="25"/>
        <v>706.53810306999992</v>
      </c>
      <c r="X209" s="86">
        <v>706.53470000000004</v>
      </c>
      <c r="Y209" s="86">
        <v>706.53570000000002</v>
      </c>
      <c r="Z209" s="86">
        <v>706.53459999999995</v>
      </c>
      <c r="AA209" s="8">
        <v>280.96666666666664</v>
      </c>
      <c r="AB209" s="56">
        <f t="shared" si="26"/>
        <v>723.5646504</v>
      </c>
      <c r="AF209" s="64"/>
      <c r="AG209" s="55">
        <f t="shared" si="27"/>
        <v>688.52753239999993</v>
      </c>
      <c r="AH209" s="86"/>
      <c r="AI209" s="86"/>
      <c r="AJ209" s="86"/>
      <c r="AK209" s="64"/>
      <c r="AL209" s="55">
        <f t="shared" si="28"/>
        <v>704.52355059999991</v>
      </c>
      <c r="AP209" s="64"/>
      <c r="AQ209" s="65">
        <f t="shared" si="29"/>
        <v>740.50022819999992</v>
      </c>
      <c r="AR209" s="83"/>
      <c r="AS209" s="83"/>
      <c r="AT209" s="83"/>
      <c r="AU209" s="64"/>
      <c r="AV209" s="55">
        <f t="shared" si="30"/>
        <v>750.52902979999988</v>
      </c>
      <c r="AW209" s="86"/>
      <c r="AX209" s="86"/>
      <c r="AY209" s="86"/>
      <c r="AZ209" s="8">
        <v>284.26666666666671</v>
      </c>
      <c r="BA209" s="5">
        <f t="shared" si="31"/>
        <v>100</v>
      </c>
      <c r="BB209" s="8"/>
      <c r="BC209" t="s">
        <v>14</v>
      </c>
      <c r="BD209" s="9" t="s">
        <v>15</v>
      </c>
    </row>
    <row r="210" spans="1:56" x14ac:dyDescent="0.3">
      <c r="A210" s="44" t="s">
        <v>866</v>
      </c>
      <c r="B210" t="s">
        <v>867</v>
      </c>
      <c r="D210" s="35">
        <v>1.3</v>
      </c>
      <c r="E210" t="s">
        <v>10</v>
      </c>
      <c r="F210" t="s">
        <v>11</v>
      </c>
      <c r="G210" t="s">
        <v>808</v>
      </c>
      <c r="I210" t="s">
        <v>868</v>
      </c>
      <c r="O210">
        <v>1968691</v>
      </c>
      <c r="P210">
        <v>702.51992800000005</v>
      </c>
      <c r="R210" s="56">
        <f t="shared" si="24"/>
        <v>725.50914840000007</v>
      </c>
      <c r="S210" s="90">
        <v>725.49969999999996</v>
      </c>
      <c r="T210" s="90">
        <v>725.50710000000004</v>
      </c>
      <c r="U210" s="90">
        <v>725.50369999999998</v>
      </c>
      <c r="V210" s="8">
        <v>276.26666666666671</v>
      </c>
      <c r="W210" s="55">
        <f t="shared" si="25"/>
        <v>703.52720447000002</v>
      </c>
      <c r="X210" s="86">
        <v>703.51829999999995</v>
      </c>
      <c r="Y210" s="86">
        <v>703.52549999999997</v>
      </c>
      <c r="Z210" s="86">
        <v>703.52480000000003</v>
      </c>
      <c r="AA210" s="8">
        <v>280.8</v>
      </c>
      <c r="AB210" s="56">
        <f t="shared" si="26"/>
        <v>720.5537518000001</v>
      </c>
      <c r="AF210" s="64">
        <v>280.66666666666669</v>
      </c>
      <c r="AG210" s="55">
        <f t="shared" si="27"/>
        <v>685.51663380000002</v>
      </c>
      <c r="AH210" s="86"/>
      <c r="AI210" s="86"/>
      <c r="AJ210" s="86"/>
      <c r="AK210" s="64"/>
      <c r="AL210" s="55">
        <f t="shared" si="28"/>
        <v>701.512652</v>
      </c>
      <c r="AP210" s="77">
        <v>266.23333333333329</v>
      </c>
      <c r="AQ210" s="65">
        <f t="shared" si="29"/>
        <v>737.48932960000002</v>
      </c>
      <c r="AR210" s="83"/>
      <c r="AS210" s="83"/>
      <c r="AT210" s="83"/>
      <c r="AU210" s="64"/>
      <c r="AV210" s="55">
        <f t="shared" si="30"/>
        <v>747.51813119999997</v>
      </c>
      <c r="AW210" s="86"/>
      <c r="AX210" s="86"/>
      <c r="AY210" s="86"/>
      <c r="AZ210" s="8"/>
      <c r="BA210" s="5">
        <f t="shared" si="31"/>
        <v>5.187559354226039</v>
      </c>
      <c r="BB210" s="8"/>
      <c r="BC210" t="s">
        <v>14</v>
      </c>
      <c r="BD210" s="9" t="s">
        <v>15</v>
      </c>
    </row>
    <row r="211" spans="1:56" x14ac:dyDescent="0.3">
      <c r="A211" s="48" t="s">
        <v>869</v>
      </c>
      <c r="B211" t="s">
        <v>870</v>
      </c>
      <c r="D211" s="35">
        <v>1.1000000000000001</v>
      </c>
      <c r="E211" t="s">
        <v>10</v>
      </c>
      <c r="F211" t="s">
        <v>11</v>
      </c>
      <c r="G211" t="s">
        <v>871</v>
      </c>
      <c r="I211" t="s">
        <v>872</v>
      </c>
      <c r="O211">
        <v>58641</v>
      </c>
      <c r="P211">
        <v>418.24841240000001</v>
      </c>
      <c r="R211" s="56">
        <f t="shared" si="24"/>
        <v>441.23763280000003</v>
      </c>
      <c r="S211" s="90">
        <v>441.23469999999998</v>
      </c>
      <c r="T211" s="90">
        <v>441.2353</v>
      </c>
      <c r="U211" s="90">
        <v>441.23559999999998</v>
      </c>
      <c r="V211" s="8">
        <v>205.63333333333333</v>
      </c>
      <c r="W211" s="55">
        <f t="shared" si="25"/>
        <v>419.25568887000003</v>
      </c>
      <c r="X211" s="86">
        <v>419.255</v>
      </c>
      <c r="Y211" s="86">
        <v>419.25450000000001</v>
      </c>
      <c r="Z211" s="86">
        <v>419.25420000000003</v>
      </c>
      <c r="AA211" s="47">
        <v>210.73333333333335</v>
      </c>
      <c r="AB211" s="56">
        <f t="shared" si="26"/>
        <v>436.2822362</v>
      </c>
      <c r="AF211" s="64">
        <v>210.30000000000004</v>
      </c>
      <c r="AG211" s="55">
        <f t="shared" si="27"/>
        <v>401.24511820000004</v>
      </c>
      <c r="AH211" s="86"/>
      <c r="AI211" s="86"/>
      <c r="AJ211" s="86"/>
      <c r="AK211" s="64"/>
      <c r="AL211" s="55">
        <f t="shared" si="28"/>
        <v>417.24113640000002</v>
      </c>
      <c r="AP211" s="64">
        <v>201.16666666666666</v>
      </c>
      <c r="AQ211" s="65">
        <f t="shared" si="29"/>
        <v>453.21781400000003</v>
      </c>
      <c r="AR211" s="83"/>
      <c r="AS211" s="83"/>
      <c r="AT211" s="83"/>
      <c r="AU211" s="64"/>
      <c r="AV211" s="55">
        <f t="shared" si="30"/>
        <v>463.24661560000004</v>
      </c>
      <c r="AW211" s="86"/>
      <c r="AX211" s="86"/>
      <c r="AY211" s="86"/>
      <c r="AZ211" s="8"/>
      <c r="BA211" s="5">
        <f t="shared" si="31"/>
        <v>4.5397026257513557</v>
      </c>
      <c r="BB211" s="8"/>
      <c r="BC211" t="s">
        <v>14</v>
      </c>
      <c r="BD211" s="9" t="s">
        <v>15</v>
      </c>
    </row>
    <row r="212" spans="1:56" x14ac:dyDescent="0.3">
      <c r="A212" t="s">
        <v>873</v>
      </c>
      <c r="B212" t="s">
        <v>874</v>
      </c>
      <c r="D212" s="35">
        <v>1.2</v>
      </c>
      <c r="E212" t="s">
        <v>10</v>
      </c>
      <c r="F212" t="s">
        <v>11</v>
      </c>
      <c r="G212" t="s">
        <v>818</v>
      </c>
      <c r="I212" t="s">
        <v>875</v>
      </c>
      <c r="O212">
        <v>1968651</v>
      </c>
      <c r="P212">
        <v>416.32902739999997</v>
      </c>
      <c r="R212" s="56">
        <f t="shared" si="24"/>
        <v>439.31824779999999</v>
      </c>
      <c r="V212" s="8"/>
      <c r="W212" s="55">
        <f t="shared" si="25"/>
        <v>417.33630386999999</v>
      </c>
      <c r="AA212" s="8"/>
      <c r="AB212" s="56">
        <f t="shared" si="26"/>
        <v>434.36285119999997</v>
      </c>
      <c r="AF212" s="64"/>
      <c r="AG212" s="55">
        <f t="shared" si="27"/>
        <v>399.3257332</v>
      </c>
      <c r="AH212" s="86"/>
      <c r="AI212" s="86"/>
      <c r="AJ212" s="86"/>
      <c r="AK212" s="64"/>
      <c r="AL212" s="55">
        <f t="shared" si="28"/>
        <v>415.32175139999998</v>
      </c>
      <c r="AP212" s="64">
        <v>213.56666666666669</v>
      </c>
      <c r="AQ212" s="65">
        <f t="shared" si="29"/>
        <v>451.298429</v>
      </c>
      <c r="AR212" s="83"/>
      <c r="AS212" s="83"/>
      <c r="AT212" s="83"/>
      <c r="AU212" s="64"/>
      <c r="AV212" s="55">
        <f t="shared" si="30"/>
        <v>461.32723060000001</v>
      </c>
      <c r="AW212" s="86"/>
      <c r="AX212" s="86"/>
      <c r="AY212" s="86"/>
      <c r="AZ212" s="8">
        <v>220.03333333333333</v>
      </c>
      <c r="BA212" s="5" t="e">
        <f t="shared" si="31"/>
        <v>#DIV/0!</v>
      </c>
      <c r="BB212" s="8"/>
      <c r="BC212" t="s">
        <v>14</v>
      </c>
      <c r="BD212" s="9" t="s">
        <v>15</v>
      </c>
    </row>
    <row r="213" spans="1:56" x14ac:dyDescent="0.3">
      <c r="A213" t="s">
        <v>876</v>
      </c>
      <c r="B213" t="s">
        <v>833</v>
      </c>
      <c r="D213">
        <v>1.2</v>
      </c>
      <c r="E213" t="s">
        <v>10</v>
      </c>
      <c r="F213" t="s">
        <v>11</v>
      </c>
      <c r="G213" t="s">
        <v>826</v>
      </c>
      <c r="I213" t="s">
        <v>877</v>
      </c>
      <c r="O213">
        <v>5681</v>
      </c>
      <c r="P213">
        <v>376.297729</v>
      </c>
      <c r="R213" s="56">
        <f t="shared" si="24"/>
        <v>399.28694940000003</v>
      </c>
      <c r="V213" s="8"/>
      <c r="W213" s="55">
        <f t="shared" si="25"/>
        <v>377.30500547000003</v>
      </c>
      <c r="AA213" s="8"/>
      <c r="AB213" s="56">
        <f t="shared" si="26"/>
        <v>394.3315528</v>
      </c>
      <c r="AF213" s="64"/>
      <c r="AG213" s="55">
        <f t="shared" si="27"/>
        <v>359.29443480000003</v>
      </c>
      <c r="AH213" s="86"/>
      <c r="AI213" s="86"/>
      <c r="AJ213" s="86"/>
      <c r="AK213" s="64"/>
      <c r="AL213" s="55">
        <f t="shared" si="28"/>
        <v>375.29045300000001</v>
      </c>
      <c r="AP213" s="64">
        <v>208.06666666666669</v>
      </c>
      <c r="AQ213" s="65">
        <f t="shared" si="29"/>
        <v>411.26713060000003</v>
      </c>
      <c r="AR213" s="83"/>
      <c r="AS213" s="83"/>
      <c r="AT213" s="83"/>
      <c r="AU213" s="64"/>
      <c r="AV213" s="55">
        <f t="shared" si="30"/>
        <v>421.29593220000004</v>
      </c>
      <c r="AW213" s="86"/>
      <c r="AX213" s="86"/>
      <c r="AY213" s="86"/>
      <c r="AZ213" s="8"/>
      <c r="BA213" s="5" t="e">
        <f t="shared" si="31"/>
        <v>#DIV/0!</v>
      </c>
      <c r="BC213" t="s">
        <v>14</v>
      </c>
      <c r="BD213" s="9" t="s">
        <v>15</v>
      </c>
    </row>
    <row r="214" spans="1:56" x14ac:dyDescent="0.3">
      <c r="A214" t="s">
        <v>878</v>
      </c>
      <c r="B214" t="s">
        <v>879</v>
      </c>
      <c r="D214">
        <v>1.5</v>
      </c>
      <c r="E214" t="s">
        <v>10</v>
      </c>
      <c r="F214" t="s">
        <v>11</v>
      </c>
      <c r="G214" t="s">
        <v>830</v>
      </c>
      <c r="I214" t="s">
        <v>880</v>
      </c>
      <c r="O214">
        <v>1968675</v>
      </c>
      <c r="P214">
        <v>453.41817200000003</v>
      </c>
      <c r="R214" s="56">
        <f t="shared" si="24"/>
        <v>476.40739240000005</v>
      </c>
      <c r="S214" s="90">
        <v>476.404</v>
      </c>
      <c r="T214" s="90">
        <v>476.4051</v>
      </c>
      <c r="U214" s="90">
        <v>476.4067</v>
      </c>
      <c r="V214" s="8">
        <v>234.9</v>
      </c>
      <c r="W214" s="55">
        <f t="shared" si="25"/>
        <v>454.42544847000005</v>
      </c>
      <c r="X214" s="86">
        <v>454.42469999999997</v>
      </c>
      <c r="Y214" s="86">
        <v>454.423</v>
      </c>
      <c r="Z214" s="86">
        <v>454.42349999999999</v>
      </c>
      <c r="AA214" s="8">
        <v>233.29999999999998</v>
      </c>
      <c r="AB214" s="56">
        <f t="shared" si="26"/>
        <v>471.45199580000002</v>
      </c>
      <c r="AF214" s="64"/>
      <c r="AG214" s="55">
        <f t="shared" si="27"/>
        <v>436.41487780000006</v>
      </c>
      <c r="AH214" s="86"/>
      <c r="AI214" s="86"/>
      <c r="AJ214" s="86"/>
      <c r="AK214" s="64">
        <v>234.43333333333331</v>
      </c>
      <c r="AL214" s="55">
        <f t="shared" si="28"/>
        <v>452.41089600000004</v>
      </c>
      <c r="AP214" s="64">
        <v>236.19999999999996</v>
      </c>
      <c r="AQ214" s="65">
        <f t="shared" si="29"/>
        <v>488.38757360000005</v>
      </c>
      <c r="AR214" s="83"/>
      <c r="AS214" s="83"/>
      <c r="AT214" s="83"/>
      <c r="AU214" s="64">
        <v>230.33333333333334</v>
      </c>
      <c r="AV214" s="55">
        <f t="shared" si="30"/>
        <v>498.41637520000006</v>
      </c>
      <c r="AW214" s="86"/>
      <c r="AX214" s="86"/>
      <c r="AY214" s="86"/>
      <c r="AZ214" s="8">
        <v>235.6</v>
      </c>
      <c r="BA214" s="5">
        <f t="shared" si="31"/>
        <v>-1.2430347192455968</v>
      </c>
      <c r="BB214" s="5"/>
      <c r="BC214" t="s">
        <v>14</v>
      </c>
      <c r="BD214" s="9" t="s">
        <v>15</v>
      </c>
    </row>
    <row r="215" spans="1:56" x14ac:dyDescent="0.3">
      <c r="A215" t="s">
        <v>881</v>
      </c>
      <c r="B215" t="s">
        <v>882</v>
      </c>
      <c r="D215" s="35">
        <v>1.2</v>
      </c>
      <c r="E215" t="s">
        <v>10</v>
      </c>
      <c r="F215" t="s">
        <v>11</v>
      </c>
      <c r="G215" t="s">
        <v>834</v>
      </c>
      <c r="I215" t="s">
        <v>883</v>
      </c>
      <c r="O215">
        <v>1968676</v>
      </c>
      <c r="P215">
        <v>600.40979359999994</v>
      </c>
      <c r="R215" s="56">
        <f t="shared" si="24"/>
        <v>623.39901399999997</v>
      </c>
      <c r="S215" s="90">
        <v>623.39549999999997</v>
      </c>
      <c r="T215" s="90">
        <v>623.39559999999994</v>
      </c>
      <c r="U215" s="90">
        <v>623.39300000000003</v>
      </c>
      <c r="V215" s="8">
        <v>251.16666666666666</v>
      </c>
      <c r="W215" s="55">
        <f t="shared" si="25"/>
        <v>601.41707006999991</v>
      </c>
      <c r="X215" s="86">
        <v>601.41200000000003</v>
      </c>
      <c r="Y215" s="86">
        <v>601.41539999999998</v>
      </c>
      <c r="Z215" s="86">
        <v>601.41139999999996</v>
      </c>
      <c r="AA215" s="8">
        <v>249.23333333333335</v>
      </c>
      <c r="AB215" s="56">
        <f t="shared" si="26"/>
        <v>618.44361739999999</v>
      </c>
      <c r="AF215" s="64"/>
      <c r="AG215" s="55">
        <f t="shared" si="27"/>
        <v>583.40649939999992</v>
      </c>
      <c r="AH215" s="86"/>
      <c r="AI215" s="86"/>
      <c r="AJ215" s="86"/>
      <c r="AK215" s="64">
        <v>249.30000000000004</v>
      </c>
      <c r="AL215" s="55">
        <f t="shared" si="28"/>
        <v>599.4025175999999</v>
      </c>
      <c r="AP215" s="64">
        <v>256.99999999999994</v>
      </c>
      <c r="AQ215" s="65">
        <f t="shared" si="29"/>
        <v>635.37919519999991</v>
      </c>
      <c r="AR215" s="83"/>
      <c r="AS215" s="83"/>
      <c r="AT215" s="83"/>
      <c r="AU215" s="64">
        <v>253.06666666666669</v>
      </c>
      <c r="AV215" s="55">
        <f t="shared" si="30"/>
        <v>645.40799679999986</v>
      </c>
      <c r="AW215" s="86"/>
      <c r="AX215" s="86"/>
      <c r="AY215" s="86"/>
      <c r="AZ215" s="8"/>
      <c r="BA215" s="5">
        <f t="shared" si="31"/>
        <v>-3.1162230841246199</v>
      </c>
      <c r="BB215" s="5"/>
      <c r="BC215" t="s">
        <v>14</v>
      </c>
      <c r="BD215" s="9" t="s">
        <v>15</v>
      </c>
    </row>
    <row r="216" spans="1:56" x14ac:dyDescent="0.3">
      <c r="A216" t="s">
        <v>884</v>
      </c>
      <c r="B216" t="s">
        <v>885</v>
      </c>
      <c r="D216">
        <v>2.5</v>
      </c>
      <c r="E216" t="s">
        <v>10</v>
      </c>
      <c r="F216" t="s">
        <v>11</v>
      </c>
      <c r="G216" t="s">
        <v>838</v>
      </c>
      <c r="I216" t="s">
        <v>886</v>
      </c>
      <c r="O216">
        <v>41562</v>
      </c>
      <c r="P216">
        <v>466.35354059999997</v>
      </c>
      <c r="R216" s="56">
        <f t="shared" si="24"/>
        <v>489.342761</v>
      </c>
      <c r="S216" s="90">
        <v>489.33949999999999</v>
      </c>
      <c r="T216" s="90">
        <v>489.3415</v>
      </c>
      <c r="U216" s="90">
        <v>489.33980000000003</v>
      </c>
      <c r="V216" s="8">
        <v>232.26666666666665</v>
      </c>
      <c r="W216" s="55">
        <f t="shared" si="25"/>
        <v>467.36081707</v>
      </c>
      <c r="X216" s="86">
        <v>467.36040000000003</v>
      </c>
      <c r="Y216" s="86">
        <v>467.3603</v>
      </c>
      <c r="Z216" s="86">
        <v>467.35950000000003</v>
      </c>
      <c r="AA216" s="8">
        <v>235.73333333333335</v>
      </c>
      <c r="AB216" s="56">
        <f t="shared" si="26"/>
        <v>484.38736439999997</v>
      </c>
      <c r="AF216" s="64"/>
      <c r="AG216" s="55">
        <f t="shared" si="27"/>
        <v>449.3502464</v>
      </c>
      <c r="AH216" s="86"/>
      <c r="AI216" s="86"/>
      <c r="AJ216" s="86"/>
      <c r="AK216" s="64"/>
      <c r="AL216" s="55">
        <f t="shared" si="28"/>
        <v>465.34626459999998</v>
      </c>
      <c r="AP216" s="64"/>
      <c r="AQ216" s="65">
        <f t="shared" si="29"/>
        <v>501.3229422</v>
      </c>
      <c r="AR216" s="83"/>
      <c r="AS216" s="83"/>
      <c r="AT216" s="83"/>
      <c r="AU216" s="64"/>
      <c r="AV216" s="55">
        <f t="shared" si="30"/>
        <v>511.35174380000001</v>
      </c>
      <c r="AW216" s="86"/>
      <c r="AX216" s="86"/>
      <c r="AY216" s="86"/>
      <c r="AZ216" s="8">
        <v>235.30000000000004</v>
      </c>
      <c r="BA216" s="5">
        <f t="shared" si="31"/>
        <v>100</v>
      </c>
      <c r="BB216" s="5"/>
      <c r="BC216" t="s">
        <v>14</v>
      </c>
      <c r="BD216" s="9" t="s">
        <v>15</v>
      </c>
    </row>
    <row r="217" spans="1:56" x14ac:dyDescent="0.3">
      <c r="A217" t="s">
        <v>887</v>
      </c>
      <c r="B217" t="s">
        <v>888</v>
      </c>
      <c r="D217">
        <v>13.4</v>
      </c>
      <c r="E217" t="s">
        <v>10</v>
      </c>
      <c r="F217" t="s">
        <v>11</v>
      </c>
      <c r="G217" t="s">
        <v>842</v>
      </c>
      <c r="I217" t="s">
        <v>889</v>
      </c>
      <c r="O217">
        <v>1968698</v>
      </c>
      <c r="P217">
        <v>617.61104739999996</v>
      </c>
      <c r="R217" s="56">
        <f t="shared" si="24"/>
        <v>640.60026779999998</v>
      </c>
      <c r="S217" s="90">
        <v>640.59199999999998</v>
      </c>
      <c r="T217" s="90">
        <v>640.59749999999997</v>
      </c>
      <c r="U217" s="90">
        <v>640.59540000000004</v>
      </c>
      <c r="V217" s="8">
        <v>276.23333333333335</v>
      </c>
      <c r="W217" s="55">
        <f t="shared" si="25"/>
        <v>618.61832386999993</v>
      </c>
      <c r="X217" s="86">
        <v>618.61620000000005</v>
      </c>
      <c r="Y217" s="86">
        <v>618.61689999999999</v>
      </c>
      <c r="Z217" s="86">
        <v>618.61429999999996</v>
      </c>
      <c r="AA217" s="8">
        <v>273.93333333333334</v>
      </c>
      <c r="AB217" s="56">
        <f t="shared" si="26"/>
        <v>635.64487120000001</v>
      </c>
      <c r="AF217" s="64"/>
      <c r="AG217" s="55">
        <f t="shared" si="27"/>
        <v>600.60775319999993</v>
      </c>
      <c r="AH217" s="86"/>
      <c r="AI217" s="86"/>
      <c r="AJ217" s="86"/>
      <c r="AK217" s="64">
        <v>273.53333333333336</v>
      </c>
      <c r="AL217" s="55">
        <f t="shared" si="28"/>
        <v>616.60377139999991</v>
      </c>
      <c r="AP217" s="64"/>
      <c r="AQ217" s="65">
        <f t="shared" si="29"/>
        <v>652.58044899999993</v>
      </c>
      <c r="AR217" s="83"/>
      <c r="AS217" s="83"/>
      <c r="AT217" s="83"/>
      <c r="AU217" s="64"/>
      <c r="AV217" s="55">
        <f t="shared" si="30"/>
        <v>662.60925059999988</v>
      </c>
      <c r="AW217" s="86"/>
      <c r="AX217" s="86"/>
      <c r="AY217" s="86"/>
      <c r="AZ217" s="8">
        <v>276.60000000000002</v>
      </c>
      <c r="BA217" s="5">
        <f t="shared" si="31"/>
        <v>100</v>
      </c>
      <c r="BB217" s="5"/>
      <c r="BC217" t="s">
        <v>14</v>
      </c>
      <c r="BD217" s="9" t="s">
        <v>15</v>
      </c>
    </row>
    <row r="218" spans="1:56" x14ac:dyDescent="0.3">
      <c r="A218" t="s">
        <v>890</v>
      </c>
      <c r="B218" t="s">
        <v>891</v>
      </c>
      <c r="D218">
        <v>3.2</v>
      </c>
      <c r="E218" t="s">
        <v>10</v>
      </c>
      <c r="F218" t="s">
        <v>11</v>
      </c>
      <c r="I218" t="s">
        <v>892</v>
      </c>
      <c r="O218">
        <v>1968684</v>
      </c>
      <c r="P218">
        <v>355.345011</v>
      </c>
      <c r="R218" s="56">
        <f t="shared" si="24"/>
        <v>378.33423140000002</v>
      </c>
      <c r="S218" s="90">
        <v>378.33159999999998</v>
      </c>
      <c r="T218" s="90">
        <v>378.33109999999999</v>
      </c>
      <c r="U218" s="90">
        <v>378.33179999999999</v>
      </c>
      <c r="V218" s="8">
        <v>207.6</v>
      </c>
      <c r="W218" s="55">
        <f t="shared" si="25"/>
        <v>356.35228747000002</v>
      </c>
      <c r="X218" s="86">
        <v>356.34829999999999</v>
      </c>
      <c r="Y218" s="86">
        <v>356.35019999999997</v>
      </c>
      <c r="Z218" s="86">
        <v>356.35039999999998</v>
      </c>
      <c r="AA218" s="8">
        <v>204.36666666666667</v>
      </c>
      <c r="AB218" s="56">
        <f t="shared" si="26"/>
        <v>373.37883479999999</v>
      </c>
      <c r="AF218" s="64"/>
      <c r="AG218" s="55">
        <f t="shared" si="27"/>
        <v>338.34171680000003</v>
      </c>
      <c r="AH218" s="86"/>
      <c r="AI218" s="86"/>
      <c r="AJ218" s="86"/>
      <c r="AK218" s="64">
        <v>203.26666666666665</v>
      </c>
      <c r="AL218" s="55">
        <f t="shared" si="28"/>
        <v>354.33773500000001</v>
      </c>
      <c r="AP218" s="64"/>
      <c r="AQ218" s="65">
        <f t="shared" si="29"/>
        <v>390.31441260000003</v>
      </c>
      <c r="AR218" s="83"/>
      <c r="AS218" s="83"/>
      <c r="AT218" s="83"/>
      <c r="AU218" s="64"/>
      <c r="AV218" s="55">
        <f t="shared" si="30"/>
        <v>400.34321420000003</v>
      </c>
      <c r="AW218" s="86"/>
      <c r="AX218" s="86"/>
      <c r="AY218" s="86"/>
      <c r="AZ218" s="8"/>
      <c r="BA218" s="5">
        <f t="shared" si="31"/>
        <v>100</v>
      </c>
      <c r="BB218" s="5"/>
      <c r="BC218" t="s">
        <v>14</v>
      </c>
      <c r="BD218" s="9" t="s">
        <v>15</v>
      </c>
    </row>
    <row r="219" spans="1:56" x14ac:dyDescent="0.3">
      <c r="A219" t="s">
        <v>893</v>
      </c>
      <c r="B219" t="s">
        <v>894</v>
      </c>
      <c r="D219">
        <v>1.3</v>
      </c>
      <c r="E219" t="s">
        <v>10</v>
      </c>
      <c r="F219" t="s">
        <v>11</v>
      </c>
      <c r="G219" t="s">
        <v>895</v>
      </c>
      <c r="I219" t="s">
        <v>896</v>
      </c>
      <c r="O219">
        <v>39149</v>
      </c>
      <c r="P219">
        <v>593.40563299999997</v>
      </c>
      <c r="R219" s="56">
        <f t="shared" si="24"/>
        <v>616.39485339999999</v>
      </c>
      <c r="S219" s="90">
        <v>616.39710000000002</v>
      </c>
      <c r="T219" s="90">
        <v>616.39300000000003</v>
      </c>
      <c r="U219" s="90">
        <v>616.39739999999995</v>
      </c>
      <c r="V219" s="8">
        <v>260.33333333333331</v>
      </c>
      <c r="W219" s="55">
        <f t="shared" si="25"/>
        <v>594.41290946999993</v>
      </c>
      <c r="X219" s="86">
        <v>594.40989999999999</v>
      </c>
      <c r="Y219" s="86">
        <v>594.4117</v>
      </c>
      <c r="Z219" s="86">
        <v>594.41309999999999</v>
      </c>
      <c r="AA219" s="8">
        <v>255.13333333333333</v>
      </c>
      <c r="AB219" s="56">
        <f t="shared" si="26"/>
        <v>611.43945680000002</v>
      </c>
      <c r="AF219" s="64"/>
      <c r="AG219" s="55">
        <f t="shared" si="27"/>
        <v>576.40233879999994</v>
      </c>
      <c r="AH219" s="86"/>
      <c r="AI219" s="86"/>
      <c r="AJ219" s="86"/>
      <c r="AK219" s="64"/>
      <c r="AL219" s="55">
        <f t="shared" si="28"/>
        <v>592.39835699999992</v>
      </c>
      <c r="AP219" s="64"/>
      <c r="AQ219" s="65">
        <f t="shared" si="29"/>
        <v>628.37503459999994</v>
      </c>
      <c r="AR219" s="83"/>
      <c r="AS219" s="83"/>
      <c r="AT219" s="83"/>
      <c r="AU219" s="64">
        <v>258.89999999999998</v>
      </c>
      <c r="AV219" s="55">
        <f t="shared" si="30"/>
        <v>638.40383619999989</v>
      </c>
      <c r="AW219" s="86"/>
      <c r="AX219" s="86"/>
      <c r="AY219" s="86"/>
      <c r="AZ219" s="8">
        <v>261</v>
      </c>
      <c r="BA219" s="5">
        <f t="shared" si="31"/>
        <v>100</v>
      </c>
      <c r="BB219" s="8"/>
      <c r="BD219" s="9" t="s">
        <v>15</v>
      </c>
    </row>
    <row r="220" spans="1:56" x14ac:dyDescent="0.3">
      <c r="A220" t="s">
        <v>897</v>
      </c>
      <c r="B220" t="s">
        <v>898</v>
      </c>
      <c r="D220">
        <v>1.7</v>
      </c>
      <c r="E220" t="s">
        <v>10</v>
      </c>
      <c r="F220" t="s">
        <v>11</v>
      </c>
      <c r="G220" t="s">
        <v>899</v>
      </c>
      <c r="I220" t="s">
        <v>900</v>
      </c>
      <c r="O220">
        <v>58708</v>
      </c>
      <c r="P220">
        <v>580.5066478</v>
      </c>
      <c r="R220" s="56">
        <f t="shared" si="24"/>
        <v>603.49586820000002</v>
      </c>
      <c r="S220" s="90">
        <v>603.4941</v>
      </c>
      <c r="T220" s="90">
        <v>603.49540000000002</v>
      </c>
      <c r="U220" s="90">
        <v>603.59529999999995</v>
      </c>
      <c r="V220" s="8">
        <v>258.0333333333333</v>
      </c>
      <c r="W220" s="55">
        <f t="shared" si="25"/>
        <v>581.51392426999996</v>
      </c>
      <c r="X220" s="86">
        <v>581.51480000000004</v>
      </c>
      <c r="Y220" s="86">
        <v>581.51210000000003</v>
      </c>
      <c r="Z220" s="86">
        <v>581.51220000000001</v>
      </c>
      <c r="AA220" s="8">
        <v>260.86666666666667</v>
      </c>
      <c r="AB220" s="56">
        <f t="shared" si="26"/>
        <v>598.54047160000005</v>
      </c>
      <c r="AF220" s="64">
        <v>260.63333333333338</v>
      </c>
      <c r="AG220" s="55">
        <f t="shared" si="27"/>
        <v>563.50335359999997</v>
      </c>
      <c r="AH220" s="86"/>
      <c r="AI220" s="86"/>
      <c r="AJ220" s="86"/>
      <c r="AK220" s="64">
        <v>260.5</v>
      </c>
      <c r="AL220" s="55">
        <f t="shared" si="28"/>
        <v>579.49937179999995</v>
      </c>
      <c r="AP220" s="64"/>
      <c r="AQ220" s="65">
        <f t="shared" si="29"/>
        <v>615.47604939999997</v>
      </c>
      <c r="AR220" s="83"/>
      <c r="AS220" s="83"/>
      <c r="AT220" s="83"/>
      <c r="AU220" s="64"/>
      <c r="AV220" s="55">
        <f t="shared" si="30"/>
        <v>625.50485099999992</v>
      </c>
      <c r="AW220" s="86"/>
      <c r="AX220" s="86"/>
      <c r="AY220" s="86"/>
      <c r="AZ220" s="8"/>
      <c r="BA220" s="5">
        <f t="shared" si="31"/>
        <v>100</v>
      </c>
      <c r="BB220" s="8"/>
      <c r="BD220" s="9" t="s">
        <v>15</v>
      </c>
    </row>
    <row r="221" spans="1:56" x14ac:dyDescent="0.3">
      <c r="A221" t="s">
        <v>901</v>
      </c>
      <c r="B221" t="s">
        <v>902</v>
      </c>
      <c r="D221">
        <v>4.8</v>
      </c>
      <c r="E221" t="s">
        <v>10</v>
      </c>
      <c r="F221" t="s">
        <v>11</v>
      </c>
      <c r="G221" t="s">
        <v>903</v>
      </c>
      <c r="I221" t="s">
        <v>904</v>
      </c>
      <c r="O221">
        <v>1968687</v>
      </c>
      <c r="P221">
        <v>595.3485154</v>
      </c>
      <c r="R221" s="56">
        <f t="shared" si="24"/>
        <v>618.33773580000002</v>
      </c>
      <c r="S221" s="90">
        <v>618.33699999999999</v>
      </c>
      <c r="T221" s="90">
        <v>618.33540000000005</v>
      </c>
      <c r="U221" s="90">
        <v>618.33609999999999</v>
      </c>
      <c r="V221" s="8">
        <v>254.5</v>
      </c>
      <c r="W221" s="55">
        <f t="shared" si="25"/>
        <v>596.35579186999996</v>
      </c>
      <c r="X221" s="86">
        <v>596.35540000000003</v>
      </c>
      <c r="Y221" s="86">
        <v>596.35350000000005</v>
      </c>
      <c r="Z221" s="86">
        <v>596.35590000000002</v>
      </c>
      <c r="AA221" s="8">
        <v>245.5333333333333</v>
      </c>
      <c r="AB221" s="56">
        <f t="shared" si="26"/>
        <v>613.38233920000005</v>
      </c>
      <c r="AF221" s="64"/>
      <c r="AG221" s="55">
        <f t="shared" si="27"/>
        <v>578.34522119999997</v>
      </c>
      <c r="AH221" s="86"/>
      <c r="AI221" s="86"/>
      <c r="AJ221" s="86"/>
      <c r="AK221" s="64"/>
      <c r="AL221" s="55">
        <f t="shared" si="28"/>
        <v>594.34123939999995</v>
      </c>
      <c r="AP221" s="64">
        <v>241.80000000000004</v>
      </c>
      <c r="AQ221" s="65">
        <f t="shared" si="29"/>
        <v>630.31791699999997</v>
      </c>
      <c r="AR221" s="83"/>
      <c r="AS221" s="83"/>
      <c r="AT221" s="83"/>
      <c r="AU221" s="64"/>
      <c r="AV221" s="55">
        <f t="shared" si="30"/>
        <v>640.34671859999992</v>
      </c>
      <c r="AW221" s="86"/>
      <c r="AX221" s="86"/>
      <c r="AY221" s="86"/>
      <c r="AZ221" s="8"/>
      <c r="BA221" s="5">
        <f t="shared" si="31"/>
        <v>1.5204995927232952</v>
      </c>
      <c r="BB221" s="8"/>
      <c r="BD221" s="9" t="s">
        <v>15</v>
      </c>
    </row>
    <row r="222" spans="1:56" x14ac:dyDescent="0.3">
      <c r="A222" t="s">
        <v>905</v>
      </c>
      <c r="B222" t="s">
        <v>124</v>
      </c>
      <c r="D222" s="35">
        <v>12.3</v>
      </c>
      <c r="E222" t="s">
        <v>10</v>
      </c>
      <c r="F222" t="s">
        <v>11</v>
      </c>
      <c r="G222" t="s">
        <v>906</v>
      </c>
      <c r="I222" t="s">
        <v>907</v>
      </c>
      <c r="O222">
        <v>40734</v>
      </c>
      <c r="P222">
        <v>757.56212500000004</v>
      </c>
      <c r="R222" s="56">
        <f t="shared" si="24"/>
        <v>780.55134540000006</v>
      </c>
      <c r="S222" s="90">
        <v>780.55089999999996</v>
      </c>
      <c r="T222" s="90">
        <v>780.54740000000004</v>
      </c>
      <c r="U222" s="90">
        <v>780.54970000000003</v>
      </c>
      <c r="V222" s="8">
        <v>288.16666666666669</v>
      </c>
      <c r="W222" s="55">
        <f t="shared" si="25"/>
        <v>758.56940147</v>
      </c>
      <c r="X222" s="86">
        <v>758.56399999999996</v>
      </c>
      <c r="Y222" s="86">
        <v>758.56269999999995</v>
      </c>
      <c r="Z222" s="86">
        <v>758.56939999999997</v>
      </c>
      <c r="AA222" s="8">
        <v>286.16666666666669</v>
      </c>
      <c r="AB222" s="56">
        <f t="shared" si="26"/>
        <v>775.59594880000009</v>
      </c>
      <c r="AF222" s="64"/>
      <c r="AG222" s="55">
        <f t="shared" si="27"/>
        <v>740.55883080000001</v>
      </c>
      <c r="AH222" s="86"/>
      <c r="AI222" s="86"/>
      <c r="AJ222" s="86"/>
      <c r="AK222" s="64"/>
      <c r="AL222" s="55">
        <f t="shared" si="28"/>
        <v>756.55484899999999</v>
      </c>
      <c r="AP222" s="64">
        <v>276.66666666666669</v>
      </c>
      <c r="AQ222" s="65">
        <f t="shared" si="29"/>
        <v>792.53152660000001</v>
      </c>
      <c r="AR222" s="83"/>
      <c r="AS222" s="83"/>
      <c r="AT222" s="83"/>
      <c r="AU222" s="64"/>
      <c r="AV222" s="55">
        <f t="shared" si="30"/>
        <v>802.56032819999996</v>
      </c>
      <c r="AW222" s="86"/>
      <c r="AX222" s="86"/>
      <c r="AY222" s="86"/>
      <c r="AZ222" s="8"/>
      <c r="BA222" s="5">
        <f t="shared" si="31"/>
        <v>3.3197437390797906</v>
      </c>
      <c r="BB222" s="8"/>
      <c r="BD222" s="9" t="s">
        <v>15</v>
      </c>
    </row>
    <row r="223" spans="1:56" x14ac:dyDescent="0.3">
      <c r="A223" t="s">
        <v>908</v>
      </c>
      <c r="B223" t="s">
        <v>909</v>
      </c>
      <c r="D223" s="35">
        <v>1.2</v>
      </c>
      <c r="E223" t="s">
        <v>10</v>
      </c>
      <c r="F223" t="s">
        <v>11</v>
      </c>
      <c r="G223" t="s">
        <v>910</v>
      </c>
      <c r="I223" t="s">
        <v>911</v>
      </c>
      <c r="O223">
        <v>1968656</v>
      </c>
      <c r="P223">
        <v>940.54338099999995</v>
      </c>
      <c r="R223" s="56">
        <f t="shared" si="24"/>
        <v>963.53260139999998</v>
      </c>
      <c r="S223" s="90">
        <v>963.53399999999999</v>
      </c>
      <c r="T223" s="90">
        <v>963.53459999999995</v>
      </c>
      <c r="U223" s="90">
        <v>963.53110000000004</v>
      </c>
      <c r="V223" s="8">
        <v>313.3</v>
      </c>
      <c r="W223" s="55">
        <f t="shared" si="25"/>
        <v>941.55065746999992</v>
      </c>
      <c r="X223" s="86">
        <v>941.55100000000004</v>
      </c>
      <c r="Y223" s="86">
        <v>941.55190000000005</v>
      </c>
      <c r="Z223" s="86">
        <v>941.54930000000002</v>
      </c>
      <c r="AA223" s="8">
        <v>311.59999999999997</v>
      </c>
      <c r="AB223" s="56">
        <f t="shared" si="26"/>
        <v>958.5772048</v>
      </c>
      <c r="AF223" s="64"/>
      <c r="AG223" s="55">
        <f t="shared" si="27"/>
        <v>923.54008679999993</v>
      </c>
      <c r="AH223" s="86"/>
      <c r="AI223" s="86"/>
      <c r="AJ223" s="86"/>
      <c r="AK223" s="64"/>
      <c r="AL223" s="55">
        <f t="shared" si="28"/>
        <v>939.53610499999991</v>
      </c>
      <c r="AP223" s="64">
        <v>310.2</v>
      </c>
      <c r="AQ223" s="65">
        <f t="shared" si="29"/>
        <v>975.51278259999992</v>
      </c>
      <c r="AR223" s="83"/>
      <c r="AS223" s="83"/>
      <c r="AT223" s="83"/>
      <c r="AU223" s="64"/>
      <c r="AV223" s="55">
        <f t="shared" si="30"/>
        <v>985.54158419999987</v>
      </c>
      <c r="AW223" s="86"/>
      <c r="AX223" s="86"/>
      <c r="AY223" s="86"/>
      <c r="AZ223" s="8"/>
      <c r="BA223" s="5">
        <f t="shared" si="31"/>
        <v>0.4492939666238695</v>
      </c>
      <c r="BB223" s="8"/>
      <c r="BD223" s="9" t="s">
        <v>15</v>
      </c>
    </row>
    <row r="224" spans="1:56" x14ac:dyDescent="0.3">
      <c r="A224" t="s">
        <v>912</v>
      </c>
      <c r="B224" t="s">
        <v>913</v>
      </c>
      <c r="D224" s="35">
        <v>1.8</v>
      </c>
      <c r="E224" t="s">
        <v>10</v>
      </c>
      <c r="F224" t="s">
        <v>11</v>
      </c>
      <c r="G224" t="s">
        <v>914</v>
      </c>
      <c r="I224" t="s">
        <v>915</v>
      </c>
      <c r="O224">
        <v>1968685</v>
      </c>
      <c r="P224">
        <v>271.28749920000001</v>
      </c>
      <c r="R224" s="56">
        <f t="shared" si="24"/>
        <v>294.27671960000004</v>
      </c>
      <c r="S224" s="90">
        <v>294.27629999999999</v>
      </c>
      <c r="T224" s="90">
        <v>294.29379999999998</v>
      </c>
      <c r="U224" s="90">
        <v>294.27600000000001</v>
      </c>
      <c r="V224" s="8">
        <v>183.43333333333331</v>
      </c>
      <c r="W224" s="55">
        <f t="shared" si="25"/>
        <v>272.29477567000004</v>
      </c>
      <c r="X224" s="86">
        <v>272.29410000000001</v>
      </c>
      <c r="Y224" s="86">
        <v>272.29379999999998</v>
      </c>
      <c r="Z224" s="86">
        <v>272.29410000000001</v>
      </c>
      <c r="AA224" s="8">
        <v>184.53333333333333</v>
      </c>
      <c r="AB224" s="56">
        <f t="shared" si="26"/>
        <v>289.32132300000001</v>
      </c>
      <c r="AF224" s="64"/>
      <c r="AG224" s="55">
        <f t="shared" si="27"/>
        <v>254.28420500000001</v>
      </c>
      <c r="AH224" s="86"/>
      <c r="AI224" s="86"/>
      <c r="AJ224" s="86"/>
      <c r="AK224" s="64">
        <v>180.9</v>
      </c>
      <c r="AL224" s="55">
        <f t="shared" si="28"/>
        <v>270.28022320000002</v>
      </c>
      <c r="AP224" s="64"/>
      <c r="AQ224" s="65">
        <f t="shared" si="29"/>
        <v>306.25690080000004</v>
      </c>
      <c r="AR224" s="83"/>
      <c r="AS224" s="83"/>
      <c r="AT224" s="83"/>
      <c r="AU224" s="64"/>
      <c r="AV224" s="55">
        <f t="shared" si="30"/>
        <v>316.28570240000005</v>
      </c>
      <c r="AW224" s="86"/>
      <c r="AX224" s="86"/>
      <c r="AY224" s="86"/>
      <c r="AZ224" s="8"/>
      <c r="BA224" s="5">
        <f t="shared" si="31"/>
        <v>100</v>
      </c>
      <c r="BB224" s="8"/>
      <c r="BD224" s="9" t="s">
        <v>15</v>
      </c>
    </row>
    <row r="225" spans="1:56" x14ac:dyDescent="0.3">
      <c r="A225" t="s">
        <v>916</v>
      </c>
      <c r="B225" t="s">
        <v>917</v>
      </c>
      <c r="D225" s="35">
        <v>1.4</v>
      </c>
      <c r="E225" t="s">
        <v>10</v>
      </c>
      <c r="F225" t="s">
        <v>11</v>
      </c>
      <c r="G225" t="s">
        <v>918</v>
      </c>
      <c r="I225" t="s">
        <v>919</v>
      </c>
      <c r="O225">
        <v>43126</v>
      </c>
      <c r="P225">
        <v>400.33411239999998</v>
      </c>
      <c r="R225" s="56">
        <f t="shared" si="24"/>
        <v>423.3233328</v>
      </c>
      <c r="S225" s="90">
        <v>423.32260000000002</v>
      </c>
      <c r="T225" s="90">
        <v>423.32339999999999</v>
      </c>
      <c r="U225" s="90">
        <v>423.3227</v>
      </c>
      <c r="V225" s="8">
        <v>236.86666666666667</v>
      </c>
      <c r="W225" s="55">
        <f t="shared" si="25"/>
        <v>401.34138887</v>
      </c>
      <c r="X225" s="86">
        <v>401.34070000000003</v>
      </c>
      <c r="Y225" s="86">
        <v>401.3399</v>
      </c>
      <c r="Z225" s="86">
        <v>401.34030000000001</v>
      </c>
      <c r="AA225" s="8">
        <v>214.30000000000004</v>
      </c>
      <c r="AB225" s="56">
        <f t="shared" si="26"/>
        <v>418.36793619999997</v>
      </c>
      <c r="AF225" s="64"/>
      <c r="AG225" s="55">
        <f t="shared" si="27"/>
        <v>383.33081820000001</v>
      </c>
      <c r="AH225" s="86"/>
      <c r="AI225" s="86"/>
      <c r="AJ225" s="86"/>
      <c r="AK225" s="64">
        <v>214.73333333333335</v>
      </c>
      <c r="AL225" s="55">
        <f t="shared" si="28"/>
        <v>399.32683639999999</v>
      </c>
      <c r="AP225" s="64"/>
      <c r="AQ225" s="65">
        <f t="shared" si="29"/>
        <v>435.30351400000001</v>
      </c>
      <c r="AR225" s="83"/>
      <c r="AS225" s="83"/>
      <c r="AT225" s="83"/>
      <c r="AU225" s="64"/>
      <c r="AV225" s="55">
        <f t="shared" si="30"/>
        <v>445.33231560000002</v>
      </c>
      <c r="AW225" s="86"/>
      <c r="AX225" s="86"/>
      <c r="AY225" s="86"/>
      <c r="AZ225" s="8"/>
      <c r="BA225" s="5">
        <f t="shared" si="31"/>
        <v>100</v>
      </c>
      <c r="BB225" s="8"/>
      <c r="BD225" s="9" t="s">
        <v>15</v>
      </c>
    </row>
    <row r="226" spans="1:56" x14ac:dyDescent="0.3">
      <c r="A226" t="s">
        <v>920</v>
      </c>
      <c r="B226" t="s">
        <v>385</v>
      </c>
      <c r="D226" s="35">
        <v>1</v>
      </c>
      <c r="E226" t="s">
        <v>10</v>
      </c>
      <c r="F226" t="s">
        <v>11</v>
      </c>
      <c r="G226" t="s">
        <v>921</v>
      </c>
      <c r="I226" t="s">
        <v>922</v>
      </c>
      <c r="O226">
        <v>84382</v>
      </c>
      <c r="P226">
        <v>408.28755899999999</v>
      </c>
      <c r="R226" s="56">
        <f t="shared" si="24"/>
        <v>431.27677940000001</v>
      </c>
      <c r="S226" s="90">
        <v>431.27719999999999</v>
      </c>
      <c r="T226" s="90">
        <v>431.27620000000002</v>
      </c>
      <c r="U226" s="90">
        <v>431.27719999999999</v>
      </c>
      <c r="V226" s="8">
        <v>216.70000000000002</v>
      </c>
      <c r="W226" s="55">
        <f t="shared" si="25"/>
        <v>409.29483547000001</v>
      </c>
      <c r="AA226" s="8"/>
      <c r="AB226" s="56">
        <f t="shared" si="26"/>
        <v>426.32138279999998</v>
      </c>
      <c r="AF226" s="64">
        <v>213.16666666666666</v>
      </c>
      <c r="AG226" s="55">
        <f t="shared" si="27"/>
        <v>391.28426480000002</v>
      </c>
      <c r="AH226" s="86"/>
      <c r="AI226" s="86"/>
      <c r="AJ226" s="86"/>
      <c r="AK226" s="64">
        <v>200.06666666666669</v>
      </c>
      <c r="AL226" s="55">
        <f t="shared" si="28"/>
        <v>407.280283</v>
      </c>
      <c r="AP226" s="64">
        <v>210.13333333333333</v>
      </c>
      <c r="AQ226" s="65">
        <f t="shared" si="29"/>
        <v>443.25696060000001</v>
      </c>
      <c r="AR226" s="83"/>
      <c r="AS226" s="83"/>
      <c r="AT226" s="83"/>
      <c r="AU226" s="64">
        <v>200.73333333333335</v>
      </c>
      <c r="AV226" s="55">
        <f t="shared" si="30"/>
        <v>453.28576220000002</v>
      </c>
      <c r="AW226" s="86"/>
      <c r="AX226" s="86"/>
      <c r="AY226" s="86"/>
      <c r="AZ226" s="8">
        <v>202.03333333333333</v>
      </c>
      <c r="BA226" s="5" t="e">
        <f t="shared" si="31"/>
        <v>#DIV/0!</v>
      </c>
      <c r="BD226" s="9" t="s">
        <v>15</v>
      </c>
    </row>
    <row r="227" spans="1:56" x14ac:dyDescent="0.3">
      <c r="A227" s="44" t="s">
        <v>923</v>
      </c>
      <c r="B227" t="s">
        <v>924</v>
      </c>
      <c r="D227" s="35">
        <v>10.3</v>
      </c>
      <c r="E227" t="s">
        <v>10</v>
      </c>
      <c r="F227" t="s">
        <v>11</v>
      </c>
      <c r="G227" t="s">
        <v>925</v>
      </c>
      <c r="I227" t="s">
        <v>926</v>
      </c>
      <c r="O227">
        <v>41576</v>
      </c>
      <c r="P227">
        <v>619.49404900000002</v>
      </c>
      <c r="R227" s="56">
        <f t="shared" si="24"/>
        <v>642.48326940000004</v>
      </c>
      <c r="S227" s="90">
        <v>642.48199999999997</v>
      </c>
      <c r="T227" s="90">
        <v>642.48450000000003</v>
      </c>
      <c r="U227" s="90">
        <v>642.47829999999999</v>
      </c>
      <c r="V227" s="8">
        <v>265.83333333333331</v>
      </c>
      <c r="W227" s="55">
        <f t="shared" si="25"/>
        <v>620.50132546999998</v>
      </c>
      <c r="AA227" s="47"/>
      <c r="AB227" s="56">
        <f t="shared" si="26"/>
        <v>637.52787280000007</v>
      </c>
      <c r="AF227" s="64"/>
      <c r="AG227" s="55">
        <f t="shared" si="27"/>
        <v>602.49075479999999</v>
      </c>
      <c r="AH227" s="86"/>
      <c r="AI227" s="86"/>
      <c r="AJ227" s="86"/>
      <c r="AK227" s="64"/>
      <c r="AL227" s="55">
        <f t="shared" si="28"/>
        <v>618.48677299999997</v>
      </c>
      <c r="AP227" s="77">
        <v>256.66666666666669</v>
      </c>
      <c r="AQ227" s="65">
        <f t="shared" si="29"/>
        <v>654.46345059999999</v>
      </c>
      <c r="AR227" s="83"/>
      <c r="AS227" s="83"/>
      <c r="AT227" s="83"/>
      <c r="AU227" s="64"/>
      <c r="AV227" s="55">
        <f t="shared" si="30"/>
        <v>664.49225219999994</v>
      </c>
      <c r="AW227" s="86"/>
      <c r="AX227" s="86"/>
      <c r="AY227" s="86"/>
      <c r="AZ227" s="8"/>
      <c r="BA227" s="5" t="e">
        <f t="shared" si="31"/>
        <v>#DIV/0!</v>
      </c>
      <c r="BD227" s="9" t="s">
        <v>15</v>
      </c>
    </row>
    <row r="228" spans="1:56" x14ac:dyDescent="0.3">
      <c r="A228" t="s">
        <v>927</v>
      </c>
      <c r="B228" t="s">
        <v>928</v>
      </c>
      <c r="D228" s="35">
        <v>1.7</v>
      </c>
      <c r="E228" t="s">
        <v>10</v>
      </c>
      <c r="F228" t="s">
        <v>11</v>
      </c>
      <c r="G228" t="s">
        <v>929</v>
      </c>
      <c r="I228" t="s">
        <v>930</v>
      </c>
      <c r="O228">
        <v>41566</v>
      </c>
      <c r="P228">
        <v>567.5590148</v>
      </c>
      <c r="R228" s="56">
        <f t="shared" si="24"/>
        <v>590.54823520000002</v>
      </c>
      <c r="S228" s="90">
        <v>590.54719999999998</v>
      </c>
      <c r="T228" s="90">
        <v>590.54930000000002</v>
      </c>
      <c r="U228" s="90">
        <v>590.54819999999995</v>
      </c>
      <c r="V228" s="8">
        <v>261.06666666666666</v>
      </c>
      <c r="W228" s="55">
        <f t="shared" si="25"/>
        <v>568.56629126999997</v>
      </c>
      <c r="X228" s="86">
        <v>568.56730000000005</v>
      </c>
      <c r="Y228" s="86">
        <v>568.56669999999997</v>
      </c>
      <c r="Z228" s="86">
        <v>568.56380000000001</v>
      </c>
      <c r="AA228" s="8">
        <v>265.66666666666669</v>
      </c>
      <c r="AB228" s="56">
        <f t="shared" si="26"/>
        <v>585.59283860000005</v>
      </c>
      <c r="AF228" s="64"/>
      <c r="AG228" s="55">
        <f t="shared" si="27"/>
        <v>550.55572059999997</v>
      </c>
      <c r="AH228" s="86"/>
      <c r="AI228" s="86"/>
      <c r="AJ228" s="86"/>
      <c r="AK228" s="64"/>
      <c r="AL228" s="55">
        <f t="shared" si="28"/>
        <v>566.55173879999995</v>
      </c>
      <c r="AP228" s="64"/>
      <c r="AQ228" s="65">
        <f t="shared" si="29"/>
        <v>602.52841639999997</v>
      </c>
      <c r="AR228" s="83"/>
      <c r="AS228" s="83"/>
      <c r="AT228" s="83"/>
      <c r="AU228" s="64"/>
      <c r="AV228" s="55">
        <f t="shared" si="30"/>
        <v>612.55721799999992</v>
      </c>
      <c r="AW228" s="86"/>
      <c r="AX228" s="86"/>
      <c r="AY228" s="86"/>
      <c r="AZ228" s="8">
        <v>265.93333333333334</v>
      </c>
      <c r="BA228" s="5">
        <f t="shared" si="31"/>
        <v>100</v>
      </c>
      <c r="BB228" s="5"/>
      <c r="BD228" s="9" t="s">
        <v>15</v>
      </c>
    </row>
    <row r="229" spans="1:56" x14ac:dyDescent="0.3">
      <c r="A229" t="s">
        <v>931</v>
      </c>
      <c r="B229" t="s">
        <v>932</v>
      </c>
      <c r="D229" s="35">
        <v>1.5</v>
      </c>
      <c r="E229" t="s">
        <v>10</v>
      </c>
      <c r="F229" t="s">
        <v>11</v>
      </c>
      <c r="G229" t="s">
        <v>933</v>
      </c>
      <c r="I229" t="s">
        <v>934</v>
      </c>
      <c r="O229">
        <v>474</v>
      </c>
      <c r="P229">
        <v>727.59618660000001</v>
      </c>
      <c r="R229" s="56">
        <f t="shared" si="24"/>
        <v>750.58540700000003</v>
      </c>
      <c r="S229" s="90">
        <v>750.58489999999995</v>
      </c>
      <c r="T229" s="90">
        <v>750.58240000000001</v>
      </c>
      <c r="U229" s="90">
        <v>750.5847</v>
      </c>
      <c r="V229" s="8">
        <v>286.26666666666665</v>
      </c>
      <c r="W229" s="55">
        <f t="shared" si="25"/>
        <v>728.60346306999998</v>
      </c>
      <c r="X229" s="86">
        <v>728.60270000000003</v>
      </c>
      <c r="Y229" s="86">
        <v>728.60270000000003</v>
      </c>
      <c r="Z229" s="86">
        <v>728.60299999999995</v>
      </c>
      <c r="AA229" s="8">
        <v>287.3</v>
      </c>
      <c r="AB229" s="56">
        <f t="shared" si="26"/>
        <v>745.63001040000006</v>
      </c>
      <c r="AF229" s="64"/>
      <c r="AG229" s="55">
        <f t="shared" si="27"/>
        <v>710.59289239999998</v>
      </c>
      <c r="AH229" s="86"/>
      <c r="AI229" s="86"/>
      <c r="AJ229" s="86"/>
      <c r="AK229" s="64">
        <v>287.2</v>
      </c>
      <c r="AL229" s="55">
        <f t="shared" si="28"/>
        <v>726.58891059999996</v>
      </c>
      <c r="AP229" s="64"/>
      <c r="AQ229" s="65">
        <f t="shared" si="29"/>
        <v>762.56558819999998</v>
      </c>
      <c r="AR229" s="83"/>
      <c r="AS229" s="83"/>
      <c r="AT229" s="83"/>
      <c r="AU229" s="64">
        <v>285.83333333333331</v>
      </c>
      <c r="AV229" s="55">
        <f t="shared" si="30"/>
        <v>772.59438979999993</v>
      </c>
      <c r="AW229" s="86"/>
      <c r="AX229" s="86"/>
      <c r="AY229" s="86"/>
      <c r="AZ229" s="8">
        <v>290.23333333333329</v>
      </c>
      <c r="BA229" s="5">
        <f t="shared" si="31"/>
        <v>100</v>
      </c>
      <c r="BB229" s="5"/>
      <c r="BD229" s="9" t="s">
        <v>15</v>
      </c>
    </row>
    <row r="230" spans="1:56" x14ac:dyDescent="0.3">
      <c r="A230" t="s">
        <v>935</v>
      </c>
      <c r="B230" t="s">
        <v>936</v>
      </c>
      <c r="D230" s="35">
        <v>1.7</v>
      </c>
      <c r="E230" t="s">
        <v>10</v>
      </c>
      <c r="F230" t="s">
        <v>11</v>
      </c>
      <c r="G230" t="s">
        <v>937</v>
      </c>
      <c r="I230" t="s">
        <v>938</v>
      </c>
      <c r="O230">
        <v>1968689</v>
      </c>
      <c r="P230">
        <v>425.35049020000002</v>
      </c>
      <c r="R230" s="56">
        <f t="shared" si="24"/>
        <v>448.33971060000005</v>
      </c>
      <c r="S230" s="90">
        <v>448.34070000000003</v>
      </c>
      <c r="T230" s="90">
        <v>448.34050000000002</v>
      </c>
      <c r="U230" s="90">
        <v>448.33960000000002</v>
      </c>
      <c r="V230" s="8">
        <v>222.30000000000004</v>
      </c>
      <c r="W230" s="55">
        <f t="shared" si="25"/>
        <v>426.35776667000005</v>
      </c>
      <c r="X230" s="86">
        <v>426.358</v>
      </c>
      <c r="Y230" s="86">
        <v>426.3571</v>
      </c>
      <c r="Z230" s="86">
        <v>426.35750000000002</v>
      </c>
      <c r="AA230" s="8">
        <v>218.46666666666667</v>
      </c>
      <c r="AB230" s="56">
        <f t="shared" si="26"/>
        <v>443.38431400000002</v>
      </c>
      <c r="AF230" s="64"/>
      <c r="AG230" s="55">
        <f t="shared" si="27"/>
        <v>408.34719600000005</v>
      </c>
      <c r="AH230" s="86"/>
      <c r="AI230" s="86"/>
      <c r="AJ230" s="86"/>
      <c r="AK230" s="64"/>
      <c r="AL230" s="55">
        <f t="shared" si="28"/>
        <v>424.34321420000003</v>
      </c>
      <c r="AP230" s="64"/>
      <c r="AQ230" s="65">
        <f t="shared" si="29"/>
        <v>460.31989180000005</v>
      </c>
      <c r="AR230" s="83"/>
      <c r="AS230" s="83"/>
      <c r="AT230" s="83"/>
      <c r="AU230" s="64"/>
      <c r="AV230" s="55">
        <f t="shared" si="30"/>
        <v>470.34869340000006</v>
      </c>
      <c r="AW230" s="86"/>
      <c r="AX230" s="86"/>
      <c r="AY230" s="86"/>
      <c r="AZ230" s="8"/>
      <c r="BA230" s="5">
        <f t="shared" si="31"/>
        <v>100</v>
      </c>
      <c r="BB230" s="5"/>
      <c r="BD230" s="9" t="s">
        <v>15</v>
      </c>
    </row>
    <row r="231" spans="1:56" x14ac:dyDescent="0.3">
      <c r="A231" t="s">
        <v>939</v>
      </c>
      <c r="B231" t="s">
        <v>940</v>
      </c>
      <c r="D231" s="35">
        <v>1.2</v>
      </c>
      <c r="E231" t="s">
        <v>10</v>
      </c>
      <c r="F231" t="s">
        <v>11</v>
      </c>
      <c r="G231" t="s">
        <v>941</v>
      </c>
      <c r="I231" t="s">
        <v>942</v>
      </c>
      <c r="O231">
        <v>41630</v>
      </c>
      <c r="P231">
        <v>908.67344660000003</v>
      </c>
      <c r="R231" s="56">
        <f t="shared" si="24"/>
        <v>931.66266700000006</v>
      </c>
      <c r="V231" s="8">
        <v>310.7</v>
      </c>
      <c r="W231" s="55">
        <f t="shared" si="25"/>
        <v>909.68072307</v>
      </c>
      <c r="X231" s="86">
        <v>909.67949999999996</v>
      </c>
      <c r="AA231" s="8">
        <v>310.50000000000006</v>
      </c>
      <c r="AB231" s="56">
        <f t="shared" si="26"/>
        <v>926.70727040000008</v>
      </c>
      <c r="AF231" s="64"/>
      <c r="AG231" s="55">
        <f t="shared" si="27"/>
        <v>891.67015240000001</v>
      </c>
      <c r="AH231" s="86"/>
      <c r="AI231" s="86"/>
      <c r="AJ231" s="86"/>
      <c r="AK231" s="64"/>
      <c r="AL231" s="55">
        <f t="shared" si="28"/>
        <v>907.66617059999999</v>
      </c>
      <c r="AP231" s="64">
        <v>303.86666666666662</v>
      </c>
      <c r="AQ231" s="65">
        <f t="shared" si="29"/>
        <v>943.6428482</v>
      </c>
      <c r="AR231" s="83"/>
      <c r="AS231" s="83"/>
      <c r="AT231" s="83"/>
      <c r="AU231" s="64"/>
      <c r="AV231" s="55">
        <f t="shared" si="30"/>
        <v>953.67164979999995</v>
      </c>
      <c r="AW231" s="86"/>
      <c r="AX231" s="86"/>
      <c r="AY231" s="86"/>
      <c r="AZ231" s="8"/>
      <c r="BA231" s="5">
        <f t="shared" si="31"/>
        <v>2.1363392377885466</v>
      </c>
      <c r="BB231" s="5"/>
      <c r="BD231" s="9" t="s">
        <v>15</v>
      </c>
    </row>
    <row r="232" spans="1:56" x14ac:dyDescent="0.3">
      <c r="A232" t="s">
        <v>943</v>
      </c>
      <c r="B232" t="s">
        <v>944</v>
      </c>
      <c r="D232" s="35">
        <v>1.7</v>
      </c>
      <c r="E232" t="s">
        <v>10</v>
      </c>
      <c r="F232" t="s">
        <v>11</v>
      </c>
      <c r="G232" t="s">
        <v>945</v>
      </c>
      <c r="I232" t="s">
        <v>946</v>
      </c>
      <c r="O232">
        <v>5574</v>
      </c>
      <c r="P232">
        <v>461.3352352</v>
      </c>
      <c r="R232" s="56">
        <f t="shared" si="24"/>
        <v>484.32445560000002</v>
      </c>
      <c r="S232" s="90">
        <v>484.32580000000002</v>
      </c>
      <c r="T232" s="90">
        <v>484.32380000000001</v>
      </c>
      <c r="U232" s="90">
        <v>484.32440000000003</v>
      </c>
      <c r="V232" s="8">
        <v>227.16666666666666</v>
      </c>
      <c r="W232" s="55">
        <f t="shared" si="25"/>
        <v>462.34251167000002</v>
      </c>
      <c r="X232" s="86">
        <v>462.34210000000002</v>
      </c>
      <c r="Y232" s="86">
        <v>462.3426</v>
      </c>
      <c r="Z232" s="86">
        <v>462.34249999999997</v>
      </c>
      <c r="AA232" s="8">
        <v>222.36666666666667</v>
      </c>
      <c r="AB232" s="56">
        <f t="shared" si="26"/>
        <v>479.36905899999999</v>
      </c>
      <c r="AF232" s="64"/>
      <c r="AG232" s="55">
        <f t="shared" si="27"/>
        <v>444.33194100000003</v>
      </c>
      <c r="AH232" s="86"/>
      <c r="AI232" s="86"/>
      <c r="AJ232" s="86"/>
      <c r="AK232" s="64"/>
      <c r="AL232" s="55">
        <f t="shared" si="28"/>
        <v>460.32795920000001</v>
      </c>
      <c r="AP232" s="64"/>
      <c r="AQ232" s="65">
        <f t="shared" si="29"/>
        <v>496.30463680000003</v>
      </c>
      <c r="AR232" s="83"/>
      <c r="AS232" s="83"/>
      <c r="AT232" s="83"/>
      <c r="AU232" s="64">
        <v>224.53333333333333</v>
      </c>
      <c r="AV232" s="55">
        <f t="shared" si="30"/>
        <v>506.33343840000003</v>
      </c>
      <c r="AW232" s="86"/>
      <c r="AX232" s="86"/>
      <c r="AY232" s="86"/>
      <c r="AZ232" s="8">
        <v>227</v>
      </c>
      <c r="BA232" s="5">
        <f t="shared" si="31"/>
        <v>100</v>
      </c>
      <c r="BB232" s="5"/>
      <c r="BD232" s="9" t="s">
        <v>15</v>
      </c>
    </row>
    <row r="233" spans="1:56" x14ac:dyDescent="0.3">
      <c r="A233" t="s">
        <v>947</v>
      </c>
      <c r="B233" t="s">
        <v>948</v>
      </c>
      <c r="D233" s="35">
        <v>15.3</v>
      </c>
      <c r="E233" t="s">
        <v>10</v>
      </c>
      <c r="F233" t="s">
        <v>11</v>
      </c>
      <c r="G233" t="s">
        <v>949</v>
      </c>
      <c r="I233" t="s">
        <v>950</v>
      </c>
      <c r="O233">
        <v>1968692</v>
      </c>
      <c r="P233">
        <v>989.70844699999998</v>
      </c>
      <c r="R233" s="56">
        <f t="shared" si="24"/>
        <v>1012.6976674</v>
      </c>
      <c r="S233" s="90">
        <v>1012.7038</v>
      </c>
      <c r="T233" s="90">
        <v>1012.6942</v>
      </c>
      <c r="U233" s="90">
        <v>1012.7035</v>
      </c>
      <c r="V233" s="8">
        <v>339.13333333333333</v>
      </c>
      <c r="W233" s="55">
        <f t="shared" si="25"/>
        <v>990.71572346999994</v>
      </c>
      <c r="X233" s="86">
        <v>900.71450000000004</v>
      </c>
      <c r="Y233" s="86">
        <v>990.71680000000003</v>
      </c>
      <c r="Z233" s="86">
        <v>990.71249999999998</v>
      </c>
      <c r="AA233" s="8">
        <v>330.73333333333335</v>
      </c>
      <c r="AB233" s="56">
        <f t="shared" si="26"/>
        <v>1007.7422708</v>
      </c>
      <c r="AF233" s="64"/>
      <c r="AG233" s="55">
        <f t="shared" si="27"/>
        <v>972.70515279999995</v>
      </c>
      <c r="AH233" s="86"/>
      <c r="AI233" s="86"/>
      <c r="AJ233" s="86"/>
      <c r="AK233" s="64"/>
      <c r="AL233" s="55">
        <f t="shared" si="28"/>
        <v>988.70117099999993</v>
      </c>
      <c r="AP233" s="64"/>
      <c r="AQ233" s="65">
        <f t="shared" si="29"/>
        <v>1024.6778486000001</v>
      </c>
      <c r="AR233" s="83"/>
      <c r="AS233" s="83"/>
      <c r="AT233" s="83"/>
      <c r="AU233" s="64"/>
      <c r="AV233" s="55">
        <f t="shared" si="30"/>
        <v>1034.7066502</v>
      </c>
      <c r="AW233" s="86"/>
      <c r="AX233" s="86"/>
      <c r="AY233" s="86"/>
      <c r="AZ233" s="8">
        <v>337.03333333333336</v>
      </c>
      <c r="BA233" s="5">
        <f t="shared" si="31"/>
        <v>100</v>
      </c>
      <c r="BB233" s="5"/>
      <c r="BD233" s="9"/>
    </row>
    <row r="234" spans="1:56" x14ac:dyDescent="0.3">
      <c r="A234" t="s">
        <v>951</v>
      </c>
      <c r="B234" t="s">
        <v>952</v>
      </c>
      <c r="D234">
        <v>1.3</v>
      </c>
      <c r="E234" t="s">
        <v>10</v>
      </c>
      <c r="F234" t="s">
        <v>11</v>
      </c>
      <c r="G234" t="s">
        <v>953</v>
      </c>
      <c r="I234" s="3" t="s">
        <v>954</v>
      </c>
      <c r="O234">
        <v>83779</v>
      </c>
      <c r="P234">
        <v>648.52059680000002</v>
      </c>
      <c r="R234" s="56">
        <f t="shared" si="24"/>
        <v>671.50981720000004</v>
      </c>
      <c r="S234" s="90">
        <v>671.50419999999997</v>
      </c>
      <c r="T234" s="90">
        <v>671.51020000000005</v>
      </c>
      <c r="U234" s="90">
        <v>671.50729999999999</v>
      </c>
      <c r="V234" s="8">
        <v>276.96666666666664</v>
      </c>
      <c r="W234" s="55">
        <f t="shared" si="25"/>
        <v>649.52787326999999</v>
      </c>
      <c r="X234" s="86">
        <v>649.52689999999996</v>
      </c>
      <c r="Y234" s="86">
        <v>649.52269999999999</v>
      </c>
      <c r="Z234" s="86">
        <v>649.52440000000001</v>
      </c>
      <c r="AA234" s="8">
        <v>277.40000000000003</v>
      </c>
      <c r="AB234" s="56">
        <f t="shared" si="26"/>
        <v>666.55442060000007</v>
      </c>
      <c r="AF234" s="64"/>
      <c r="AG234" s="55">
        <f t="shared" si="27"/>
        <v>631.51730259999999</v>
      </c>
      <c r="AH234" s="86"/>
      <c r="AI234" s="86"/>
      <c r="AJ234" s="86"/>
      <c r="AK234" s="64"/>
      <c r="AL234" s="55">
        <f t="shared" si="28"/>
        <v>647.51332079999997</v>
      </c>
      <c r="AP234" s="64"/>
      <c r="AQ234" s="65">
        <f t="shared" si="29"/>
        <v>683.48999839999999</v>
      </c>
      <c r="AR234" s="83"/>
      <c r="AS234" s="83"/>
      <c r="AT234" s="83"/>
      <c r="AU234" s="64">
        <v>273.73333333333329</v>
      </c>
      <c r="AV234" s="55">
        <f t="shared" si="30"/>
        <v>693.51879999999994</v>
      </c>
      <c r="AW234" s="86"/>
      <c r="AX234" s="86"/>
      <c r="AY234" s="86"/>
      <c r="AZ234" s="8">
        <v>276.56666666666666</v>
      </c>
      <c r="BA234" s="5">
        <f t="shared" si="31"/>
        <v>100</v>
      </c>
      <c r="BB234" s="8"/>
      <c r="BC234" t="s">
        <v>14</v>
      </c>
      <c r="BD234" s="9" t="s">
        <v>15</v>
      </c>
    </row>
    <row r="235" spans="1:56" x14ac:dyDescent="0.3">
      <c r="A235" s="48" t="s">
        <v>955</v>
      </c>
      <c r="B235" t="s">
        <v>956</v>
      </c>
      <c r="D235">
        <v>1.1000000000000001</v>
      </c>
      <c r="E235" t="s">
        <v>10</v>
      </c>
      <c r="F235" t="s">
        <v>11</v>
      </c>
      <c r="G235" t="s">
        <v>957</v>
      </c>
      <c r="I235" s="3" t="s">
        <v>958</v>
      </c>
      <c r="O235">
        <v>61691</v>
      </c>
      <c r="P235">
        <v>481.31682280000001</v>
      </c>
      <c r="R235" s="56">
        <f t="shared" si="24"/>
        <v>504.30604320000003</v>
      </c>
      <c r="S235" s="90">
        <v>504.3039</v>
      </c>
      <c r="T235" s="90">
        <v>504.30470000000003</v>
      </c>
      <c r="U235" s="90">
        <v>504.30419999999998</v>
      </c>
      <c r="V235" s="8">
        <v>231.76666666666665</v>
      </c>
      <c r="W235" s="55">
        <f t="shared" si="25"/>
        <v>482.32409927000003</v>
      </c>
      <c r="X235" s="86">
        <v>482.32040000000001</v>
      </c>
      <c r="Y235" s="86">
        <v>482.3245</v>
      </c>
      <c r="Z235" s="86">
        <v>482.3236</v>
      </c>
      <c r="AA235" s="8">
        <v>227.63333333333333</v>
      </c>
      <c r="AB235" s="56">
        <f t="shared" si="26"/>
        <v>499.3506466</v>
      </c>
      <c r="AF235" s="64"/>
      <c r="AG235" s="55">
        <f t="shared" si="27"/>
        <v>464.31352860000004</v>
      </c>
      <c r="AH235" s="86"/>
      <c r="AI235" s="86"/>
      <c r="AJ235" s="86"/>
      <c r="AK235" s="64"/>
      <c r="AL235" s="55">
        <f t="shared" si="28"/>
        <v>480.30954680000002</v>
      </c>
      <c r="AP235" s="67"/>
      <c r="AQ235" s="65">
        <f t="shared" si="29"/>
        <v>516.28622440000004</v>
      </c>
      <c r="AR235" s="83"/>
      <c r="AS235" s="83"/>
      <c r="AT235" s="83"/>
      <c r="AU235" s="64"/>
      <c r="AV235" s="55">
        <f t="shared" si="30"/>
        <v>526.31502599999999</v>
      </c>
      <c r="AW235" s="86"/>
      <c r="AX235" s="86"/>
      <c r="AY235" s="86"/>
      <c r="AZ235" s="8">
        <v>235.19999999999996</v>
      </c>
      <c r="BA235" s="5">
        <f t="shared" si="31"/>
        <v>100</v>
      </c>
      <c r="BB235" s="8"/>
      <c r="BC235" t="s">
        <v>14</v>
      </c>
      <c r="BD235" s="9" t="s">
        <v>15</v>
      </c>
    </row>
    <row r="236" spans="1:56" x14ac:dyDescent="0.3">
      <c r="A236" s="44" t="s">
        <v>959</v>
      </c>
      <c r="B236" t="s">
        <v>960</v>
      </c>
      <c r="D236" s="35">
        <v>14</v>
      </c>
      <c r="E236" t="s">
        <v>10</v>
      </c>
      <c r="F236" t="s">
        <v>11</v>
      </c>
      <c r="G236" t="s">
        <v>961</v>
      </c>
      <c r="I236" s="3" t="s">
        <v>962</v>
      </c>
      <c r="O236">
        <v>1968667</v>
      </c>
      <c r="P236">
        <v>1015.8179914</v>
      </c>
      <c r="R236" s="56">
        <f t="shared" si="24"/>
        <v>1038.8072118</v>
      </c>
      <c r="S236" s="90">
        <v>1038.8127999999999</v>
      </c>
      <c r="T236" s="90">
        <v>1038.8052</v>
      </c>
      <c r="U236" s="90">
        <v>1038.8145</v>
      </c>
      <c r="V236" s="8">
        <v>342.9666666666667</v>
      </c>
      <c r="W236" s="55">
        <f t="shared" si="25"/>
        <v>1016.8252678699999</v>
      </c>
      <c r="X236" s="86">
        <v>1016.8232</v>
      </c>
      <c r="Y236" s="86">
        <v>1016.8244999999999</v>
      </c>
      <c r="Z236" s="86">
        <v>1016.8267</v>
      </c>
      <c r="AA236" s="8">
        <v>337.76666666666665</v>
      </c>
      <c r="AB236" s="56">
        <f t="shared" si="26"/>
        <v>1033.8518151999999</v>
      </c>
      <c r="AF236" s="64"/>
      <c r="AG236" s="55">
        <f t="shared" si="27"/>
        <v>998.81469719999996</v>
      </c>
      <c r="AH236" s="86"/>
      <c r="AI236" s="86"/>
      <c r="AJ236" s="86"/>
      <c r="AK236" s="64"/>
      <c r="AL236" s="55">
        <f t="shared" si="28"/>
        <v>1014.8107153999999</v>
      </c>
      <c r="AP236" s="64"/>
      <c r="AQ236" s="65">
        <f t="shared" si="29"/>
        <v>1050.7873930000001</v>
      </c>
      <c r="AR236" s="83"/>
      <c r="AS236" s="83"/>
      <c r="AT236" s="83"/>
      <c r="AU236" s="64"/>
      <c r="AV236" s="55">
        <f t="shared" si="30"/>
        <v>1060.8161946</v>
      </c>
      <c r="AW236" s="86"/>
      <c r="AX236" s="86"/>
      <c r="AY236" s="86"/>
      <c r="AZ236" s="43">
        <v>342.97</v>
      </c>
      <c r="BA236" s="5">
        <f t="shared" si="31"/>
        <v>100</v>
      </c>
      <c r="BB236" s="8"/>
      <c r="BC236" t="s">
        <v>14</v>
      </c>
      <c r="BD236" s="9" t="s">
        <v>15</v>
      </c>
    </row>
    <row r="237" spans="1:56" x14ac:dyDescent="0.3">
      <c r="A237" t="s">
        <v>963</v>
      </c>
      <c r="B237" t="s">
        <v>705</v>
      </c>
      <c r="D237" s="35">
        <v>1.7</v>
      </c>
      <c r="E237" t="s">
        <v>10</v>
      </c>
      <c r="F237" t="s">
        <v>11</v>
      </c>
      <c r="G237" t="s">
        <v>964</v>
      </c>
      <c r="I237" s="3" t="s">
        <v>965</v>
      </c>
      <c r="O237">
        <v>59419</v>
      </c>
      <c r="P237">
        <v>761.59342340000001</v>
      </c>
      <c r="R237" s="56">
        <f t="shared" si="24"/>
        <v>784.58264380000003</v>
      </c>
      <c r="S237" s="90">
        <v>784.57820000000004</v>
      </c>
      <c r="T237" s="90">
        <v>784.57989999999995</v>
      </c>
      <c r="U237" s="90">
        <v>784.58090000000004</v>
      </c>
      <c r="V237" s="8">
        <v>295</v>
      </c>
      <c r="W237" s="55">
        <f t="shared" si="25"/>
        <v>762.60069986999997</v>
      </c>
      <c r="X237" s="86">
        <v>762.60379999999998</v>
      </c>
      <c r="Y237" s="86">
        <v>762.59950000000003</v>
      </c>
      <c r="Z237" s="86">
        <v>762.59259999999995</v>
      </c>
      <c r="AA237" s="8">
        <v>292.46666666666664</v>
      </c>
      <c r="AB237" s="56">
        <f t="shared" si="26"/>
        <v>779.62724720000006</v>
      </c>
      <c r="AF237" s="64"/>
      <c r="AG237" s="55">
        <f t="shared" si="27"/>
        <v>744.59012919999998</v>
      </c>
      <c r="AH237" s="86"/>
      <c r="AI237" s="86"/>
      <c r="AJ237" s="86"/>
      <c r="AK237" s="64">
        <v>288.3</v>
      </c>
      <c r="AL237" s="55">
        <f t="shared" si="28"/>
        <v>760.58614739999996</v>
      </c>
      <c r="AP237" s="64"/>
      <c r="AQ237" s="65">
        <f t="shared" si="29"/>
        <v>796.56282499999998</v>
      </c>
      <c r="AR237" s="83"/>
      <c r="AS237" s="83"/>
      <c r="AT237" s="83"/>
      <c r="AU237" s="64"/>
      <c r="AV237" s="55">
        <f t="shared" si="30"/>
        <v>806.59162659999993</v>
      </c>
      <c r="AW237" s="86"/>
      <c r="AX237" s="86"/>
      <c r="AY237" s="86"/>
      <c r="AZ237" s="8">
        <v>295.26666666666665</v>
      </c>
      <c r="BA237" s="5">
        <f t="shared" si="31"/>
        <v>100</v>
      </c>
      <c r="BB237" s="8"/>
      <c r="BC237" t="s">
        <v>14</v>
      </c>
      <c r="BD237" s="9" t="s">
        <v>15</v>
      </c>
    </row>
    <row r="238" spans="1:56" x14ac:dyDescent="0.3">
      <c r="A238" t="s">
        <v>966</v>
      </c>
      <c r="B238" t="s">
        <v>967</v>
      </c>
      <c r="D238" s="35">
        <v>4.0999999999999996</v>
      </c>
      <c r="E238" t="s">
        <v>10</v>
      </c>
      <c r="F238" t="s">
        <v>11</v>
      </c>
      <c r="G238" t="s">
        <v>968</v>
      </c>
      <c r="I238" s="3" t="s">
        <v>969</v>
      </c>
      <c r="O238">
        <v>78860</v>
      </c>
      <c r="P238">
        <v>509.27535440000003</v>
      </c>
      <c r="R238" s="56">
        <f t="shared" si="24"/>
        <v>532.26457479999999</v>
      </c>
      <c r="S238" s="90">
        <v>532.26350000000002</v>
      </c>
      <c r="T238" s="90">
        <v>532.26620000000003</v>
      </c>
      <c r="U238" s="90">
        <v>532.26279999999997</v>
      </c>
      <c r="V238" s="8">
        <v>224.36666666666667</v>
      </c>
      <c r="W238" s="55">
        <f t="shared" si="25"/>
        <v>510.28263087000005</v>
      </c>
      <c r="X238" s="86">
        <v>510.28149999999999</v>
      </c>
      <c r="Y238" s="86">
        <v>510.28410000000002</v>
      </c>
      <c r="Z238" s="86">
        <v>510.28100000000001</v>
      </c>
      <c r="AA238" s="8">
        <v>221.4</v>
      </c>
      <c r="AB238" s="56">
        <f t="shared" si="26"/>
        <v>527.30917820000002</v>
      </c>
      <c r="AF238" s="64"/>
      <c r="AG238" s="55">
        <f t="shared" si="27"/>
        <v>492.27206020000006</v>
      </c>
      <c r="AH238" s="86"/>
      <c r="AI238" s="86"/>
      <c r="AJ238" s="86"/>
      <c r="AK238" s="64">
        <v>221.56666666666669</v>
      </c>
      <c r="AL238" s="55">
        <f t="shared" si="28"/>
        <v>508.26807840000004</v>
      </c>
      <c r="AP238" s="64">
        <v>221.6</v>
      </c>
      <c r="AQ238" s="65">
        <f t="shared" si="29"/>
        <v>544.24475600000005</v>
      </c>
      <c r="AR238" s="83"/>
      <c r="AS238" s="83"/>
      <c r="AT238" s="83"/>
      <c r="AU238" s="64"/>
      <c r="AV238" s="55">
        <f t="shared" si="30"/>
        <v>554.2735576</v>
      </c>
      <c r="AW238" s="86"/>
      <c r="AX238" s="86"/>
      <c r="AY238" s="86"/>
      <c r="AZ238" s="8"/>
      <c r="BA238" s="5">
        <f t="shared" si="31"/>
        <v>-9.0334236675694957E-2</v>
      </c>
      <c r="BB238" s="8"/>
      <c r="BC238" t="s">
        <v>14</v>
      </c>
      <c r="BD238" s="9" t="s">
        <v>15</v>
      </c>
    </row>
    <row r="239" spans="1:56" x14ac:dyDescent="0.3">
      <c r="A239" t="s">
        <v>970</v>
      </c>
      <c r="B239" t="s">
        <v>971</v>
      </c>
      <c r="D239" s="35">
        <v>1.1000000000000001</v>
      </c>
      <c r="E239" t="s">
        <v>10</v>
      </c>
      <c r="F239" t="s">
        <v>11</v>
      </c>
      <c r="G239" t="s">
        <v>972</v>
      </c>
      <c r="I239" s="3" t="s">
        <v>973</v>
      </c>
      <c r="O239">
        <v>41625</v>
      </c>
      <c r="P239">
        <v>823.5479186</v>
      </c>
      <c r="R239" s="56">
        <f t="shared" si="24"/>
        <v>846.53713900000002</v>
      </c>
      <c r="S239" s="90">
        <v>846.53650000000005</v>
      </c>
      <c r="T239" s="90">
        <v>846.53800000000001</v>
      </c>
      <c r="U239" s="90">
        <v>846.52710000000002</v>
      </c>
      <c r="V239" s="8">
        <v>297.3</v>
      </c>
      <c r="W239" s="55">
        <f t="shared" si="25"/>
        <v>824.55519506999997</v>
      </c>
      <c r="X239" s="86">
        <v>824.55150000000003</v>
      </c>
      <c r="Y239" s="86">
        <v>824.55089999999996</v>
      </c>
      <c r="Z239" s="86">
        <v>824.54560000000004</v>
      </c>
      <c r="AA239" s="8">
        <v>296.63333333333333</v>
      </c>
      <c r="AB239" s="56">
        <f t="shared" si="26"/>
        <v>841.58174240000005</v>
      </c>
      <c r="AF239" s="64"/>
      <c r="AG239" s="55">
        <f t="shared" si="27"/>
        <v>806.54462439999998</v>
      </c>
      <c r="AH239" s="86"/>
      <c r="AI239" s="86"/>
      <c r="AJ239" s="86"/>
      <c r="AK239" s="64"/>
      <c r="AL239" s="55">
        <f t="shared" si="28"/>
        <v>822.54064259999996</v>
      </c>
      <c r="AP239" s="64">
        <v>290.13333333333333</v>
      </c>
      <c r="AQ239" s="65">
        <f t="shared" si="29"/>
        <v>858.51732019999997</v>
      </c>
      <c r="AR239" s="83"/>
      <c r="AS239" s="83"/>
      <c r="AT239" s="83"/>
      <c r="AU239" s="64"/>
      <c r="AV239" s="55">
        <f t="shared" si="30"/>
        <v>868.54612179999992</v>
      </c>
      <c r="AW239" s="86"/>
      <c r="AX239" s="86"/>
      <c r="AY239" s="86"/>
      <c r="AZ239" s="8"/>
      <c r="BA239" s="5">
        <f t="shared" si="31"/>
        <v>2.1912574446567032</v>
      </c>
      <c r="BB239" s="8"/>
      <c r="BC239" t="s">
        <v>14</v>
      </c>
      <c r="BD239" s="9" t="s">
        <v>15</v>
      </c>
    </row>
    <row r="240" spans="1:56" x14ac:dyDescent="0.3">
      <c r="A240" t="s">
        <v>974</v>
      </c>
      <c r="B240" t="s">
        <v>975</v>
      </c>
      <c r="D240" s="35">
        <v>1.7</v>
      </c>
      <c r="E240" t="s">
        <v>10</v>
      </c>
      <c r="F240" t="s">
        <v>11</v>
      </c>
      <c r="G240" t="s">
        <v>976</v>
      </c>
      <c r="I240" s="3" t="s">
        <v>977</v>
      </c>
      <c r="O240">
        <v>1968666</v>
      </c>
      <c r="P240">
        <v>757.63489179999999</v>
      </c>
      <c r="R240" s="56">
        <f t="shared" si="24"/>
        <v>780.62411220000001</v>
      </c>
      <c r="S240" s="90">
        <v>780.62300000000005</v>
      </c>
      <c r="T240" s="90">
        <v>780.62310000000002</v>
      </c>
      <c r="U240" s="90">
        <v>780.62080000000003</v>
      </c>
      <c r="V240" s="8">
        <v>291.73333333333335</v>
      </c>
      <c r="W240" s="55">
        <f t="shared" si="25"/>
        <v>758.64216826999996</v>
      </c>
      <c r="X240" s="86">
        <v>758.63940000000002</v>
      </c>
      <c r="Y240" s="86">
        <v>758.64149999999995</v>
      </c>
      <c r="Z240" s="86">
        <v>758.64020000000005</v>
      </c>
      <c r="AA240" s="8">
        <v>293.2</v>
      </c>
      <c r="AB240" s="56">
        <f t="shared" si="26"/>
        <v>775.66871560000004</v>
      </c>
      <c r="AF240" s="64"/>
      <c r="AG240" s="55">
        <f t="shared" si="27"/>
        <v>740.63159759999996</v>
      </c>
      <c r="AH240" s="86"/>
      <c r="AI240" s="86"/>
      <c r="AJ240" s="86"/>
      <c r="AK240" s="64"/>
      <c r="AL240" s="55">
        <f t="shared" si="28"/>
        <v>756.62761579999994</v>
      </c>
      <c r="AP240" s="64"/>
      <c r="AQ240" s="65">
        <f t="shared" si="29"/>
        <v>792.60429339999996</v>
      </c>
      <c r="AR240" s="83"/>
      <c r="AS240" s="83"/>
      <c r="AT240" s="83"/>
      <c r="AU240" s="64"/>
      <c r="AV240" s="55">
        <f t="shared" si="30"/>
        <v>802.63309499999991</v>
      </c>
      <c r="AW240" s="86"/>
      <c r="AX240" s="86"/>
      <c r="AY240" s="86"/>
      <c r="AZ240" s="8">
        <v>296.96666666666664</v>
      </c>
      <c r="BA240" s="5">
        <f t="shared" si="31"/>
        <v>100</v>
      </c>
      <c r="BB240" s="8"/>
      <c r="BC240" t="s">
        <v>14</v>
      </c>
      <c r="BD240" s="9" t="s">
        <v>15</v>
      </c>
    </row>
    <row r="241" spans="1:56" x14ac:dyDescent="0.3">
      <c r="A241" t="s">
        <v>978</v>
      </c>
      <c r="B241" t="s">
        <v>979</v>
      </c>
      <c r="D241" s="35">
        <v>1.6</v>
      </c>
      <c r="E241" t="s">
        <v>10</v>
      </c>
      <c r="F241" t="s">
        <v>11</v>
      </c>
      <c r="G241" t="s">
        <v>980</v>
      </c>
      <c r="I241" s="3" t="s">
        <v>981</v>
      </c>
      <c r="O241">
        <v>1968695</v>
      </c>
      <c r="P241">
        <v>609.56957899999998</v>
      </c>
      <c r="R241" s="56">
        <f t="shared" si="24"/>
        <v>632.5587994</v>
      </c>
      <c r="S241" s="90">
        <v>632.55619999999999</v>
      </c>
      <c r="T241" s="90">
        <v>632.55709999999999</v>
      </c>
      <c r="U241" s="90">
        <v>632.55870000000004</v>
      </c>
      <c r="V241" s="8">
        <v>269.2</v>
      </c>
      <c r="W241" s="55">
        <f t="shared" si="25"/>
        <v>610.57685546999994</v>
      </c>
      <c r="X241" s="86">
        <v>610.57579999999996</v>
      </c>
      <c r="Y241" s="86">
        <v>610.57560000000001</v>
      </c>
      <c r="Z241" s="86">
        <v>610.57569999999998</v>
      </c>
      <c r="AA241" s="8">
        <v>272.66666666666669</v>
      </c>
      <c r="AB241" s="56">
        <f t="shared" si="26"/>
        <v>627.60340280000003</v>
      </c>
      <c r="AF241" s="64"/>
      <c r="AG241" s="55">
        <f t="shared" si="27"/>
        <v>592.56628479999995</v>
      </c>
      <c r="AH241" s="86"/>
      <c r="AI241" s="86"/>
      <c r="AJ241" s="86"/>
      <c r="AK241" s="64">
        <v>272.43333333333334</v>
      </c>
      <c r="AL241" s="55">
        <f t="shared" si="28"/>
        <v>608.56230299999993</v>
      </c>
      <c r="AP241" s="64">
        <v>272.8</v>
      </c>
      <c r="AQ241" s="65">
        <f t="shared" si="29"/>
        <v>644.53898059999995</v>
      </c>
      <c r="AR241" s="83"/>
      <c r="AS241" s="83"/>
      <c r="AT241" s="83"/>
      <c r="AU241" s="64"/>
      <c r="AV241" s="55">
        <f t="shared" si="30"/>
        <v>654.5677821999999</v>
      </c>
      <c r="AW241" s="86"/>
      <c r="AX241" s="86"/>
      <c r="AY241" s="86"/>
      <c r="AZ241" s="8">
        <v>272.36666666666667</v>
      </c>
      <c r="BA241" s="5">
        <f t="shared" si="31"/>
        <v>-4.8899755501219715E-2</v>
      </c>
      <c r="BB241" s="8"/>
      <c r="BC241" t="s">
        <v>14</v>
      </c>
      <c r="BD241" s="9" t="s">
        <v>15</v>
      </c>
    </row>
    <row r="242" spans="1:56" x14ac:dyDescent="0.3">
      <c r="A242" t="s">
        <v>982</v>
      </c>
      <c r="B242" t="s">
        <v>983</v>
      </c>
      <c r="D242" s="35">
        <v>1.2</v>
      </c>
      <c r="E242" t="s">
        <v>10</v>
      </c>
      <c r="F242" t="s">
        <v>11</v>
      </c>
      <c r="G242" t="s">
        <v>984</v>
      </c>
      <c r="I242" s="3" t="s">
        <v>985</v>
      </c>
      <c r="O242">
        <v>40340</v>
      </c>
      <c r="P242">
        <v>495.332472</v>
      </c>
      <c r="R242" s="56">
        <f t="shared" si="24"/>
        <v>518.32169239999996</v>
      </c>
      <c r="S242" s="90">
        <v>518.32069999999999</v>
      </c>
      <c r="T242" s="90">
        <v>518.3202</v>
      </c>
      <c r="U242" s="90">
        <v>518.32449999999994</v>
      </c>
      <c r="V242" s="8">
        <v>234.63333333333333</v>
      </c>
      <c r="W242" s="55">
        <f t="shared" si="25"/>
        <v>496.33974847000002</v>
      </c>
      <c r="X242" s="86">
        <v>496.33760000000001</v>
      </c>
      <c r="Y242" s="86">
        <v>496.33839999999998</v>
      </c>
      <c r="Z242" s="86">
        <v>496.33789999999999</v>
      </c>
      <c r="AA242" s="8">
        <v>232.56666666666669</v>
      </c>
      <c r="AB242" s="56">
        <f t="shared" si="26"/>
        <v>513.36629579999999</v>
      </c>
      <c r="AF242" s="64"/>
      <c r="AG242" s="55">
        <f t="shared" si="27"/>
        <v>478.32917780000002</v>
      </c>
      <c r="AH242" s="86"/>
      <c r="AI242" s="86"/>
      <c r="AJ242" s="86"/>
      <c r="AK242" s="64"/>
      <c r="AL242" s="55">
        <f t="shared" si="28"/>
        <v>494.32519600000001</v>
      </c>
      <c r="AP242" s="64"/>
      <c r="AQ242" s="65">
        <f t="shared" si="29"/>
        <v>530.30187360000002</v>
      </c>
      <c r="AR242" s="83"/>
      <c r="AS242" s="83"/>
      <c r="AT242" s="83"/>
      <c r="AU242" s="64"/>
      <c r="AV242" s="55">
        <f t="shared" si="30"/>
        <v>540.33067519999997</v>
      </c>
      <c r="AW242" s="86"/>
      <c r="AX242" s="86"/>
      <c r="AY242" s="86"/>
      <c r="AZ242" s="8">
        <v>238.66666666666666</v>
      </c>
      <c r="BA242" s="5">
        <f t="shared" si="31"/>
        <v>100</v>
      </c>
      <c r="BB242" s="8"/>
      <c r="BC242" t="s">
        <v>14</v>
      </c>
      <c r="BD242" s="9" t="s">
        <v>15</v>
      </c>
    </row>
    <row r="243" spans="1:56" x14ac:dyDescent="0.3">
      <c r="A243" t="s">
        <v>986</v>
      </c>
      <c r="B243" t="s">
        <v>987</v>
      </c>
      <c r="D243" s="35">
        <v>1.3</v>
      </c>
      <c r="E243" t="s">
        <v>10</v>
      </c>
      <c r="F243" t="s">
        <v>11</v>
      </c>
      <c r="G243" t="s">
        <v>988</v>
      </c>
      <c r="I243" s="3" t="s">
        <v>989</v>
      </c>
      <c r="O243">
        <v>1968693</v>
      </c>
      <c r="P243">
        <v>432.32394240000002</v>
      </c>
      <c r="R243" s="56">
        <f t="shared" si="24"/>
        <v>455.31316280000004</v>
      </c>
      <c r="S243" s="90">
        <v>455.3125</v>
      </c>
      <c r="T243" s="90">
        <v>455.30860000000001</v>
      </c>
      <c r="U243" s="90">
        <v>455.3134</v>
      </c>
      <c r="V243" s="8">
        <v>213.1</v>
      </c>
      <c r="W243" s="55">
        <f t="shared" si="25"/>
        <v>433.33121887000004</v>
      </c>
      <c r="AA243" s="8"/>
      <c r="AB243" s="56">
        <f t="shared" si="26"/>
        <v>450.35776620000001</v>
      </c>
      <c r="AF243" s="64"/>
      <c r="AG243" s="55">
        <f t="shared" si="27"/>
        <v>415.32064820000005</v>
      </c>
      <c r="AH243" s="86"/>
      <c r="AI243" s="86"/>
      <c r="AJ243" s="86"/>
      <c r="AK243" s="64"/>
      <c r="AL243" s="55">
        <f t="shared" si="28"/>
        <v>431.31666640000003</v>
      </c>
      <c r="AP243" s="64">
        <v>214.5</v>
      </c>
      <c r="AQ243" s="65">
        <f t="shared" si="29"/>
        <v>467.29334400000005</v>
      </c>
      <c r="AR243" s="83"/>
      <c r="AS243" s="83"/>
      <c r="AT243" s="83"/>
      <c r="AU243" s="64"/>
      <c r="AV243" s="55">
        <f t="shared" si="30"/>
        <v>477.32214560000006</v>
      </c>
      <c r="AW243" s="86"/>
      <c r="AX243" s="86"/>
      <c r="AY243" s="86"/>
      <c r="AZ243" s="8"/>
      <c r="BA243" s="5" t="e">
        <f t="shared" si="31"/>
        <v>#DIV/0!</v>
      </c>
      <c r="BC243" t="s">
        <v>14</v>
      </c>
      <c r="BD243" s="9" t="s">
        <v>15</v>
      </c>
    </row>
    <row r="244" spans="1:56" x14ac:dyDescent="0.3">
      <c r="A244" t="s">
        <v>990</v>
      </c>
      <c r="B244" t="s">
        <v>991</v>
      </c>
      <c r="D244" s="35">
        <v>1.7</v>
      </c>
      <c r="E244" t="s">
        <v>10</v>
      </c>
      <c r="F244" t="s">
        <v>11</v>
      </c>
      <c r="G244" t="s">
        <v>992</v>
      </c>
      <c r="I244" s="3" t="s">
        <v>993</v>
      </c>
      <c r="O244">
        <v>53911</v>
      </c>
      <c r="P244">
        <v>297.26676500000002</v>
      </c>
      <c r="R244" s="56">
        <f t="shared" si="24"/>
        <v>320.25598540000004</v>
      </c>
      <c r="S244" s="90">
        <v>320.2552</v>
      </c>
      <c r="T244" s="90">
        <v>320.25470000000001</v>
      </c>
      <c r="U244" s="90">
        <v>320.2543</v>
      </c>
      <c r="V244" s="8">
        <v>187.9</v>
      </c>
      <c r="W244" s="55">
        <f t="shared" si="25"/>
        <v>298.27404147000004</v>
      </c>
      <c r="X244" s="86">
        <v>298.27429999999998</v>
      </c>
      <c r="Y244" s="86">
        <v>298.2724</v>
      </c>
      <c r="Z244" s="86">
        <v>298.27319999999997</v>
      </c>
      <c r="AA244" s="8">
        <v>184.83333333333334</v>
      </c>
      <c r="AB244" s="56">
        <f t="shared" si="26"/>
        <v>315.30058880000001</v>
      </c>
      <c r="AF244" s="64"/>
      <c r="AG244" s="55">
        <f t="shared" si="27"/>
        <v>280.26347080000005</v>
      </c>
      <c r="AH244" s="86"/>
      <c r="AI244" s="86"/>
      <c r="AJ244" s="86"/>
      <c r="AK244" s="64">
        <v>181.9</v>
      </c>
      <c r="AL244" s="55">
        <f t="shared" si="28"/>
        <v>296.25948900000003</v>
      </c>
      <c r="AP244" s="64"/>
      <c r="AQ244" s="65">
        <f t="shared" si="29"/>
        <v>332.23616660000005</v>
      </c>
      <c r="AR244" s="83"/>
      <c r="AS244" s="83"/>
      <c r="AT244" s="83"/>
      <c r="AU244" s="64"/>
      <c r="AV244" s="55">
        <f t="shared" si="30"/>
        <v>342.26496820000006</v>
      </c>
      <c r="AW244" s="86"/>
      <c r="AX244" s="86"/>
      <c r="AY244" s="86"/>
      <c r="AZ244" s="8"/>
      <c r="BA244" s="5">
        <f t="shared" si="31"/>
        <v>100</v>
      </c>
      <c r="BB244" s="5"/>
      <c r="BC244" t="s">
        <v>14</v>
      </c>
      <c r="BD244" s="9" t="s">
        <v>15</v>
      </c>
    </row>
    <row r="245" spans="1:56" x14ac:dyDescent="0.3">
      <c r="A245" t="s">
        <v>994</v>
      </c>
      <c r="B245" t="s">
        <v>231</v>
      </c>
      <c r="D245" s="35">
        <v>1.3</v>
      </c>
      <c r="E245" t="s">
        <v>10</v>
      </c>
      <c r="F245" t="s">
        <v>11</v>
      </c>
      <c r="G245" t="s">
        <v>995</v>
      </c>
      <c r="I245" s="3" t="s">
        <v>996</v>
      </c>
      <c r="O245">
        <v>41689</v>
      </c>
      <c r="P245">
        <v>418.34467660000001</v>
      </c>
      <c r="R245" s="56">
        <f t="shared" si="24"/>
        <v>441.33389700000004</v>
      </c>
      <c r="S245" s="90">
        <v>441.33510000000001</v>
      </c>
      <c r="T245" s="90">
        <v>441.33269999999999</v>
      </c>
      <c r="U245" s="90">
        <v>441.33409999999998</v>
      </c>
      <c r="V245" s="8">
        <v>236.69999999999996</v>
      </c>
      <c r="W245" s="55">
        <f t="shared" si="25"/>
        <v>419.35195307000004</v>
      </c>
      <c r="X245" s="86">
        <v>419.35129999999998</v>
      </c>
      <c r="Y245" s="86">
        <v>419.3503</v>
      </c>
      <c r="Z245" s="86">
        <v>419.35090000000002</v>
      </c>
      <c r="AA245" s="8">
        <v>213.93333333333331</v>
      </c>
      <c r="AB245" s="56">
        <f t="shared" si="26"/>
        <v>436.37850040000001</v>
      </c>
      <c r="AF245" s="64"/>
      <c r="AG245" s="55">
        <f t="shared" si="27"/>
        <v>401.34138240000004</v>
      </c>
      <c r="AH245" s="86"/>
      <c r="AI245" s="86"/>
      <c r="AJ245" s="86"/>
      <c r="AK245" s="64">
        <v>214</v>
      </c>
      <c r="AL245" s="55">
        <f t="shared" si="28"/>
        <v>417.33740060000002</v>
      </c>
      <c r="AP245" s="63"/>
      <c r="AQ245" s="65">
        <f t="shared" si="29"/>
        <v>453.31407820000004</v>
      </c>
      <c r="AR245" s="83"/>
      <c r="AS245" s="83"/>
      <c r="AT245" s="83"/>
      <c r="AU245" s="64"/>
      <c r="AV245" s="55">
        <f t="shared" si="30"/>
        <v>463.34287980000005</v>
      </c>
      <c r="AW245" s="86"/>
      <c r="AX245" s="86"/>
      <c r="AY245" s="86"/>
      <c r="AZ245" s="8"/>
      <c r="BA245" s="5">
        <f t="shared" si="31"/>
        <v>100</v>
      </c>
      <c r="BB245" s="5"/>
      <c r="BC245" t="s">
        <v>14</v>
      </c>
      <c r="BD245" s="9" t="s">
        <v>15</v>
      </c>
    </row>
    <row r="246" spans="1:56" x14ac:dyDescent="0.3">
      <c r="A246" s="48" t="s">
        <v>997</v>
      </c>
      <c r="B246" t="s">
        <v>998</v>
      </c>
      <c r="D246" s="35">
        <v>1.4</v>
      </c>
      <c r="E246" t="s">
        <v>10</v>
      </c>
      <c r="F246" t="s">
        <v>11</v>
      </c>
      <c r="G246" t="s">
        <v>999</v>
      </c>
      <c r="I246" s="3" t="s">
        <v>1000</v>
      </c>
      <c r="O246">
        <v>1968696</v>
      </c>
      <c r="P246">
        <v>605.45561840000005</v>
      </c>
      <c r="R246" s="56">
        <f t="shared" si="24"/>
        <v>628.44483880000007</v>
      </c>
      <c r="S246" s="90">
        <v>628.44269999999995</v>
      </c>
      <c r="T246" s="90">
        <v>628.44280000000003</v>
      </c>
      <c r="U246" s="90">
        <v>628.44439999999997</v>
      </c>
      <c r="V246" s="8">
        <v>263</v>
      </c>
      <c r="W246" s="55">
        <f t="shared" si="25"/>
        <v>606.46289487000001</v>
      </c>
      <c r="X246" s="86">
        <v>606.46280000000002</v>
      </c>
      <c r="Y246" s="86">
        <v>606.46079999999995</v>
      </c>
      <c r="Z246" s="86">
        <v>606.46130000000005</v>
      </c>
      <c r="AA246" s="8">
        <v>260.8</v>
      </c>
      <c r="AB246" s="56">
        <f t="shared" si="26"/>
        <v>623.4894422000001</v>
      </c>
      <c r="AF246" s="64"/>
      <c r="AG246" s="55">
        <f t="shared" si="27"/>
        <v>588.45232420000002</v>
      </c>
      <c r="AH246" s="86"/>
      <c r="AI246" s="86"/>
      <c r="AJ246" s="86"/>
      <c r="AK246" s="64">
        <v>260.96666666666664</v>
      </c>
      <c r="AL246" s="55">
        <f t="shared" si="28"/>
        <v>604.4483424</v>
      </c>
      <c r="AP246" s="67"/>
      <c r="AQ246" s="65">
        <f t="shared" si="29"/>
        <v>640.42502000000002</v>
      </c>
      <c r="AR246" s="83"/>
      <c r="AS246" s="83"/>
      <c r="AT246" s="83"/>
      <c r="AU246" s="64"/>
      <c r="AV246" s="55">
        <f t="shared" si="30"/>
        <v>650.45382159999997</v>
      </c>
      <c r="AW246" s="86"/>
      <c r="AX246" s="86"/>
      <c r="AY246" s="86"/>
      <c r="AZ246" s="8"/>
      <c r="BA246" s="5">
        <f t="shared" si="31"/>
        <v>100</v>
      </c>
      <c r="BB246" s="5"/>
      <c r="BC246" t="s">
        <v>14</v>
      </c>
      <c r="BD246" s="9" t="s">
        <v>15</v>
      </c>
    </row>
    <row r="247" spans="1:56" x14ac:dyDescent="0.3">
      <c r="A247" t="s">
        <v>1001</v>
      </c>
      <c r="B247" t="s">
        <v>821</v>
      </c>
      <c r="D247" s="35">
        <v>1.4</v>
      </c>
      <c r="E247" t="s">
        <v>10</v>
      </c>
      <c r="F247" t="s">
        <v>11</v>
      </c>
      <c r="G247" t="s">
        <v>1002</v>
      </c>
      <c r="I247" s="3" t="s">
        <v>1003</v>
      </c>
      <c r="O247">
        <v>1968665</v>
      </c>
      <c r="P247">
        <v>743.5911016</v>
      </c>
      <c r="R247" s="56">
        <f t="shared" si="24"/>
        <v>766.58032200000002</v>
      </c>
      <c r="S247" s="90">
        <v>766.57759999999996</v>
      </c>
      <c r="T247" s="90">
        <v>766.57560000000001</v>
      </c>
      <c r="U247" s="90">
        <v>766.57590000000005</v>
      </c>
      <c r="V247" s="8">
        <v>288.76666666666665</v>
      </c>
      <c r="W247" s="55">
        <f t="shared" si="25"/>
        <v>744.59837806999997</v>
      </c>
      <c r="X247" s="86">
        <v>744.59709999999995</v>
      </c>
      <c r="Y247" s="86">
        <v>744.59979999999996</v>
      </c>
      <c r="Z247" s="86">
        <v>744.59720000000004</v>
      </c>
      <c r="AA247" s="8">
        <v>288.3</v>
      </c>
      <c r="AB247" s="56">
        <f t="shared" si="26"/>
        <v>761.62492540000005</v>
      </c>
      <c r="AF247" s="64"/>
      <c r="AG247" s="55">
        <f t="shared" si="27"/>
        <v>726.58780739999997</v>
      </c>
      <c r="AH247" s="86"/>
      <c r="AI247" s="86"/>
      <c r="AJ247" s="86"/>
      <c r="AK247" s="64"/>
      <c r="AL247" s="55">
        <f t="shared" si="28"/>
        <v>742.58382559999995</v>
      </c>
      <c r="AP247" s="64">
        <v>293.36666666666662</v>
      </c>
      <c r="AQ247" s="65">
        <f t="shared" si="29"/>
        <v>778.56050319999997</v>
      </c>
      <c r="AR247" s="83"/>
      <c r="AS247" s="83"/>
      <c r="AT247" s="83"/>
      <c r="AU247" s="64">
        <v>287.99999999999994</v>
      </c>
      <c r="AV247" s="55">
        <f t="shared" si="30"/>
        <v>788.58930479999992</v>
      </c>
      <c r="AW247" s="86"/>
      <c r="AX247" s="86"/>
      <c r="AY247" s="86"/>
      <c r="AZ247" s="8">
        <v>293</v>
      </c>
      <c r="BA247" s="5">
        <f t="shared" si="31"/>
        <v>-1.7574286044629226</v>
      </c>
      <c r="BB247" s="5"/>
      <c r="BC247" t="s">
        <v>14</v>
      </c>
      <c r="BD247" s="9" t="s">
        <v>15</v>
      </c>
    </row>
    <row r="248" spans="1:56" x14ac:dyDescent="0.3">
      <c r="A248" s="48" t="s">
        <v>1004</v>
      </c>
      <c r="B248" t="s">
        <v>1005</v>
      </c>
      <c r="D248" s="35">
        <v>1</v>
      </c>
      <c r="E248" t="s">
        <v>10</v>
      </c>
      <c r="F248" t="s">
        <v>11</v>
      </c>
      <c r="G248" t="s">
        <v>1006</v>
      </c>
      <c r="I248" s="3" t="s">
        <v>1007</v>
      </c>
      <c r="O248">
        <v>84506</v>
      </c>
      <c r="P248">
        <v>404.25626060000002</v>
      </c>
      <c r="R248" s="56">
        <f t="shared" si="24"/>
        <v>427.24548100000004</v>
      </c>
      <c r="S248" s="90">
        <v>427.24459999999999</v>
      </c>
      <c r="T248" s="90">
        <v>427.24540000000002</v>
      </c>
      <c r="U248" s="90">
        <v>427.24130000000002</v>
      </c>
      <c r="V248" s="8">
        <v>206.80000000000004</v>
      </c>
      <c r="W248" s="55">
        <f t="shared" si="25"/>
        <v>405.26353707000004</v>
      </c>
      <c r="AA248" s="8"/>
      <c r="AB248" s="56">
        <f>P248+18.0343724-0.0005486</f>
        <v>422.29008440000001</v>
      </c>
      <c r="AF248" s="64"/>
      <c r="AG248" s="55">
        <f>P248-18.0105642+1.00727</f>
        <v>387.25296640000005</v>
      </c>
      <c r="AH248" s="86"/>
      <c r="AI248" s="86"/>
      <c r="AJ248" s="86"/>
      <c r="AK248" s="64"/>
      <c r="AL248" s="55">
        <f>P248-1.007276</f>
        <v>403.24898460000003</v>
      </c>
      <c r="AP248" s="67">
        <v>206.1</v>
      </c>
      <c r="AQ248" s="65">
        <f>P248+34.968853+0.0005486</f>
        <v>439.22566220000004</v>
      </c>
      <c r="AR248" s="83"/>
      <c r="AS248" s="83"/>
      <c r="AT248" s="83"/>
      <c r="AU248" s="64"/>
      <c r="AV248" s="55">
        <f>P248-1.007276+46.0054792</f>
        <v>449.25446380000005</v>
      </c>
      <c r="AW248" s="86"/>
      <c r="AX248" s="86"/>
      <c r="AY248" s="86"/>
      <c r="AZ248" s="8"/>
      <c r="BA248" s="5" t="e">
        <f t="shared" si="31"/>
        <v>#DIV/0!</v>
      </c>
      <c r="BB248" s="5"/>
      <c r="BC248" t="s">
        <v>14</v>
      </c>
      <c r="BD248" s="9" t="s">
        <v>15</v>
      </c>
    </row>
    <row r="249" spans="1:56" x14ac:dyDescent="0.3">
      <c r="A249" t="s">
        <v>1008</v>
      </c>
      <c r="B249" t="s">
        <v>1009</v>
      </c>
      <c r="D249" s="35">
        <v>1.8</v>
      </c>
      <c r="E249" t="s">
        <v>10</v>
      </c>
      <c r="F249" t="s">
        <v>11</v>
      </c>
      <c r="G249" t="s">
        <v>1010</v>
      </c>
      <c r="I249" s="3" t="s">
        <v>1011</v>
      </c>
      <c r="O249">
        <v>7066</v>
      </c>
      <c r="P249">
        <v>317.29297839999998</v>
      </c>
      <c r="R249" s="56">
        <f t="shared" si="24"/>
        <v>340.2821988</v>
      </c>
      <c r="S249" s="90">
        <v>340.28059999999999</v>
      </c>
      <c r="T249" s="90">
        <v>340.2817</v>
      </c>
      <c r="U249" s="90">
        <v>340.2801</v>
      </c>
      <c r="V249" s="8">
        <v>200.03333333333333</v>
      </c>
      <c r="W249" s="55">
        <f t="shared" si="25"/>
        <v>318.30025487</v>
      </c>
      <c r="X249" s="86">
        <v>318.29910000000001</v>
      </c>
      <c r="Y249" s="86">
        <v>318.298</v>
      </c>
      <c r="Z249" s="86">
        <v>318.2996</v>
      </c>
      <c r="AA249" s="8">
        <v>197.83333333333334</v>
      </c>
      <c r="AB249" s="56">
        <f t="shared" si="26"/>
        <v>335.32680219999997</v>
      </c>
      <c r="AF249" s="64"/>
      <c r="AG249" s="55">
        <f t="shared" si="27"/>
        <v>300.28968420000001</v>
      </c>
      <c r="AH249" s="86"/>
      <c r="AI249" s="86"/>
      <c r="AJ249" s="86"/>
      <c r="AK249" s="64"/>
      <c r="AL249" s="55">
        <f t="shared" si="28"/>
        <v>316.28570239999999</v>
      </c>
      <c r="AP249" s="64"/>
      <c r="AQ249" s="65">
        <f t="shared" si="29"/>
        <v>352.26238000000001</v>
      </c>
      <c r="AR249" s="83"/>
      <c r="AS249" s="83"/>
      <c r="AT249" s="83"/>
      <c r="AU249" s="64"/>
      <c r="AV249" s="55">
        <f t="shared" si="30"/>
        <v>362.29118160000002</v>
      </c>
      <c r="AW249" s="86"/>
      <c r="AX249" s="86"/>
      <c r="AY249" s="86"/>
      <c r="AZ249" s="8"/>
      <c r="BA249" s="5">
        <f t="shared" si="31"/>
        <v>100</v>
      </c>
      <c r="BB249" s="5"/>
      <c r="BC249" t="s">
        <v>14</v>
      </c>
      <c r="BD249" s="9" t="s">
        <v>15</v>
      </c>
    </row>
    <row r="250" spans="1:56" x14ac:dyDescent="0.3">
      <c r="A250" t="s">
        <v>1012</v>
      </c>
      <c r="B250" t="s">
        <v>944</v>
      </c>
      <c r="D250" s="35">
        <v>1.8</v>
      </c>
      <c r="E250" t="s">
        <v>10</v>
      </c>
      <c r="F250" t="s">
        <v>11</v>
      </c>
      <c r="G250" t="s">
        <v>1013</v>
      </c>
      <c r="I250" s="3" t="s">
        <v>1014</v>
      </c>
      <c r="O250">
        <v>83796</v>
      </c>
      <c r="P250">
        <v>461.3352352</v>
      </c>
      <c r="R250" s="56">
        <f t="shared" si="24"/>
        <v>484.32445560000002</v>
      </c>
      <c r="S250" s="90">
        <v>484.32249999999999</v>
      </c>
      <c r="T250" s="90">
        <v>484.3227</v>
      </c>
      <c r="U250" s="90">
        <v>484.32069999999999</v>
      </c>
      <c r="V250" s="8">
        <v>227.19999999999996</v>
      </c>
      <c r="W250" s="55">
        <f t="shared" si="25"/>
        <v>462.34251167000002</v>
      </c>
      <c r="X250" s="86">
        <v>462.34219999999999</v>
      </c>
      <c r="Y250" s="86">
        <v>462.34219999999999</v>
      </c>
      <c r="Z250" s="86">
        <v>462.33949999999999</v>
      </c>
      <c r="AA250" s="8">
        <v>221.4</v>
      </c>
      <c r="AB250" s="56">
        <f t="shared" si="26"/>
        <v>479.36905899999999</v>
      </c>
      <c r="AF250" s="64"/>
      <c r="AG250" s="55">
        <f t="shared" si="27"/>
        <v>444.33194100000003</v>
      </c>
      <c r="AH250" s="86"/>
      <c r="AI250" s="86"/>
      <c r="AJ250" s="86"/>
      <c r="AK250" s="64">
        <v>221.83333333333334</v>
      </c>
      <c r="AL250" s="55">
        <f t="shared" si="28"/>
        <v>460.32795920000001</v>
      </c>
      <c r="AP250" s="64"/>
      <c r="AQ250" s="65">
        <f t="shared" si="29"/>
        <v>496.30463680000003</v>
      </c>
      <c r="AR250" s="83"/>
      <c r="AS250" s="83"/>
      <c r="AT250" s="83"/>
      <c r="AU250" s="64"/>
      <c r="AV250" s="55">
        <f t="shared" si="30"/>
        <v>506.33343840000003</v>
      </c>
      <c r="AW250" s="86"/>
      <c r="AX250" s="86"/>
      <c r="AY250" s="86"/>
      <c r="AZ250" s="8">
        <v>226.9</v>
      </c>
      <c r="BA250" s="5">
        <f t="shared" si="31"/>
        <v>100</v>
      </c>
      <c r="BB250" s="5"/>
      <c r="BC250" t="s">
        <v>14</v>
      </c>
      <c r="BD250" s="9" t="s">
        <v>15</v>
      </c>
    </row>
    <row r="251" spans="1:56" x14ac:dyDescent="0.3">
      <c r="A251" s="48" t="s">
        <v>1015</v>
      </c>
      <c r="B251" t="s">
        <v>556</v>
      </c>
      <c r="D251" s="35">
        <v>1</v>
      </c>
      <c r="E251" t="s">
        <v>10</v>
      </c>
      <c r="F251" t="s">
        <v>11</v>
      </c>
      <c r="G251" t="s">
        <v>1016</v>
      </c>
      <c r="I251" s="3" t="s">
        <v>1017</v>
      </c>
      <c r="O251">
        <v>57997</v>
      </c>
      <c r="P251">
        <v>515.29165799999998</v>
      </c>
      <c r="R251" s="56">
        <f t="shared" si="24"/>
        <v>538.28087840000001</v>
      </c>
      <c r="S251" s="90">
        <v>538.28020000000004</v>
      </c>
      <c r="T251" s="90">
        <v>538.27250000000004</v>
      </c>
      <c r="U251" s="90">
        <v>538.27610000000004</v>
      </c>
      <c r="V251" s="8">
        <v>216.80000000000004</v>
      </c>
      <c r="W251" s="55">
        <f t="shared" si="25"/>
        <v>516.29893446999995</v>
      </c>
      <c r="AA251" s="47"/>
      <c r="AB251" s="56">
        <f t="shared" si="26"/>
        <v>533.32548180000003</v>
      </c>
      <c r="AF251" s="64">
        <v>218.96666666666667</v>
      </c>
      <c r="AG251" s="55">
        <f t="shared" si="27"/>
        <v>498.28836380000001</v>
      </c>
      <c r="AH251" s="86"/>
      <c r="AI251" s="86"/>
      <c r="AJ251" s="86"/>
      <c r="AK251" s="64"/>
      <c r="AL251" s="55">
        <f t="shared" si="28"/>
        <v>514.28438199999994</v>
      </c>
      <c r="AP251" s="64">
        <v>209.23333333333335</v>
      </c>
      <c r="AQ251" s="65">
        <f t="shared" si="29"/>
        <v>550.26105959999995</v>
      </c>
      <c r="AR251" s="83"/>
      <c r="AS251" s="83"/>
      <c r="AT251" s="83"/>
      <c r="AU251" s="64"/>
      <c r="AV251" s="55">
        <f t="shared" si="30"/>
        <v>560.2898611999999</v>
      </c>
      <c r="AW251" s="86"/>
      <c r="AX251" s="86"/>
      <c r="AY251" s="86"/>
      <c r="AZ251" s="8"/>
      <c r="BA251" s="5" t="e">
        <f t="shared" si="31"/>
        <v>#DIV/0!</v>
      </c>
      <c r="BB251" s="5"/>
      <c r="BC251" t="s">
        <v>14</v>
      </c>
      <c r="BD251" s="9" t="s">
        <v>15</v>
      </c>
    </row>
    <row r="252" spans="1:56" x14ac:dyDescent="0.3">
      <c r="A252" t="s">
        <v>1018</v>
      </c>
      <c r="B252" t="s">
        <v>385</v>
      </c>
      <c r="D252" s="35">
        <v>1.2</v>
      </c>
      <c r="E252" t="s">
        <v>10</v>
      </c>
      <c r="F252" t="s">
        <v>11</v>
      </c>
      <c r="G252" t="s">
        <v>1019</v>
      </c>
      <c r="I252" s="3" t="s">
        <v>1020</v>
      </c>
      <c r="O252">
        <v>84380</v>
      </c>
      <c r="P252">
        <v>408.28755899999999</v>
      </c>
      <c r="R252" s="56">
        <f t="shared" si="24"/>
        <v>431.27677940000001</v>
      </c>
      <c r="S252" s="90">
        <v>431.27589999999998</v>
      </c>
      <c r="T252" s="90">
        <v>431.27589999999998</v>
      </c>
      <c r="U252" s="90">
        <v>431.27569999999997</v>
      </c>
      <c r="V252" s="8">
        <v>219.46666666666667</v>
      </c>
      <c r="W252" s="55">
        <f t="shared" si="25"/>
        <v>409.29483547000001</v>
      </c>
      <c r="AA252" s="8"/>
      <c r="AB252" s="56">
        <f t="shared" si="26"/>
        <v>426.32138279999998</v>
      </c>
      <c r="AF252" s="64"/>
      <c r="AG252" s="55">
        <f t="shared" si="27"/>
        <v>391.28426480000002</v>
      </c>
      <c r="AH252" s="86"/>
      <c r="AI252" s="86"/>
      <c r="AJ252" s="86"/>
      <c r="AK252" s="64"/>
      <c r="AL252" s="55">
        <f t="shared" si="28"/>
        <v>407.280283</v>
      </c>
      <c r="AP252" s="64">
        <v>209.9</v>
      </c>
      <c r="AQ252" s="65">
        <f t="shared" si="29"/>
        <v>443.25696060000001</v>
      </c>
      <c r="AR252" s="83"/>
      <c r="AS252" s="83"/>
      <c r="AT252" s="83"/>
      <c r="AU252" s="64">
        <v>200.76666666666665</v>
      </c>
      <c r="AV252" s="55">
        <f t="shared" si="30"/>
        <v>453.28576220000002</v>
      </c>
      <c r="AW252" s="86"/>
      <c r="AX252" s="86"/>
      <c r="AY252" s="86"/>
      <c r="AZ252" s="8">
        <v>202.16666666666666</v>
      </c>
      <c r="BA252" s="5" t="e">
        <f t="shared" si="31"/>
        <v>#DIV/0!</v>
      </c>
      <c r="BB252" s="5"/>
      <c r="BC252" t="s">
        <v>14</v>
      </c>
      <c r="BD252" s="9" t="s">
        <v>15</v>
      </c>
    </row>
    <row r="253" spans="1:56" x14ac:dyDescent="0.3">
      <c r="A253" t="s">
        <v>1021</v>
      </c>
      <c r="B253" t="s">
        <v>385</v>
      </c>
      <c r="D253" s="2">
        <v>1</v>
      </c>
      <c r="E253" t="s">
        <v>10</v>
      </c>
      <c r="F253" t="s">
        <v>11</v>
      </c>
      <c r="G253" t="s">
        <v>1022</v>
      </c>
      <c r="I253" t="s">
        <v>1023</v>
      </c>
      <c r="O253">
        <v>84381</v>
      </c>
      <c r="P253">
        <v>408.28755899999999</v>
      </c>
      <c r="R253" s="56">
        <f t="shared" si="24"/>
        <v>431.27677940000001</v>
      </c>
      <c r="S253" s="90">
        <v>431.27620000000002</v>
      </c>
      <c r="T253" s="90">
        <v>431.27600000000001</v>
      </c>
      <c r="U253" s="90">
        <v>431.27690000000001</v>
      </c>
      <c r="V253" s="8">
        <v>214.76666666666665</v>
      </c>
      <c r="W253" s="55">
        <f t="shared" si="25"/>
        <v>409.29483547000001</v>
      </c>
      <c r="AA253" s="8"/>
      <c r="AB253" s="56">
        <f t="shared" si="26"/>
        <v>426.32138279999998</v>
      </c>
      <c r="AF253" s="64"/>
      <c r="AG253" s="55">
        <f t="shared" si="27"/>
        <v>391.28426480000002</v>
      </c>
      <c r="AH253" s="86"/>
      <c r="AI253" s="86"/>
      <c r="AJ253" s="86"/>
      <c r="AK253" s="64"/>
      <c r="AL253" s="55">
        <f t="shared" si="28"/>
        <v>407.280283</v>
      </c>
      <c r="AP253" s="64">
        <v>211.26666666666665</v>
      </c>
      <c r="AQ253" s="65">
        <f t="shared" si="29"/>
        <v>443.25696060000001</v>
      </c>
      <c r="AR253" s="83"/>
      <c r="AS253" s="83"/>
      <c r="AT253" s="83"/>
      <c r="AU253" s="64">
        <v>201.9666666666667</v>
      </c>
      <c r="AV253" s="55">
        <f t="shared" si="30"/>
        <v>453.28576220000002</v>
      </c>
      <c r="AW253" s="86"/>
      <c r="AX253" s="86"/>
      <c r="AY253" s="86"/>
      <c r="AZ253" s="8">
        <v>204</v>
      </c>
      <c r="BA253" s="5" t="e">
        <f t="shared" si="31"/>
        <v>#DIV/0!</v>
      </c>
      <c r="BB253" s="8"/>
      <c r="BC253" t="s">
        <v>14</v>
      </c>
      <c r="BD253" s="9" t="s">
        <v>15</v>
      </c>
    </row>
    <row r="254" spans="1:56" x14ac:dyDescent="0.3">
      <c r="A254" t="s">
        <v>1024</v>
      </c>
      <c r="B254" t="s">
        <v>1025</v>
      </c>
      <c r="D254" s="2">
        <v>1</v>
      </c>
      <c r="E254" t="s">
        <v>10</v>
      </c>
      <c r="F254" t="s">
        <v>11</v>
      </c>
      <c r="G254" t="s">
        <v>1026</v>
      </c>
      <c r="I254" t="s">
        <v>1027</v>
      </c>
      <c r="O254">
        <v>40250</v>
      </c>
      <c r="P254">
        <v>425.29060939999999</v>
      </c>
      <c r="R254" s="56">
        <f t="shared" si="24"/>
        <v>448.27982980000002</v>
      </c>
      <c r="S254" s="90">
        <v>448.28070000000002</v>
      </c>
      <c r="T254" s="90">
        <v>448.27800000000002</v>
      </c>
      <c r="U254" s="90">
        <v>448.27640000000002</v>
      </c>
      <c r="V254" s="8">
        <v>215</v>
      </c>
      <c r="W254" s="55">
        <f t="shared" si="25"/>
        <v>426.29788587000002</v>
      </c>
      <c r="X254" s="86">
        <v>426.29829999999998</v>
      </c>
      <c r="Y254" s="86">
        <v>426.29680000000002</v>
      </c>
      <c r="Z254" s="86">
        <v>426.29730000000001</v>
      </c>
      <c r="AA254" s="8">
        <v>219.30000000000004</v>
      </c>
      <c r="AB254" s="56">
        <f t="shared" si="26"/>
        <v>443.32443319999999</v>
      </c>
      <c r="AF254" s="64"/>
      <c r="AG254" s="55">
        <f t="shared" si="27"/>
        <v>408.28731520000002</v>
      </c>
      <c r="AH254" s="86"/>
      <c r="AI254" s="86"/>
      <c r="AJ254" s="86"/>
      <c r="AK254" s="64"/>
      <c r="AL254" s="55">
        <f t="shared" si="28"/>
        <v>424.2833334</v>
      </c>
      <c r="AP254" s="64"/>
      <c r="AQ254" s="65">
        <f t="shared" si="29"/>
        <v>460.26001100000002</v>
      </c>
      <c r="AR254" s="83"/>
      <c r="AS254" s="83"/>
      <c r="AT254" s="83"/>
      <c r="AU254" s="64">
        <v>226.86666666666667</v>
      </c>
      <c r="AV254" s="55">
        <f t="shared" si="30"/>
        <v>470.28881260000003</v>
      </c>
      <c r="AW254" s="86"/>
      <c r="AX254" s="86"/>
      <c r="AY254" s="86"/>
      <c r="AZ254" s="8">
        <v>229.03333333333333</v>
      </c>
      <c r="BA254" s="5">
        <f t="shared" si="31"/>
        <v>100</v>
      </c>
      <c r="BB254" s="8"/>
      <c r="BC254" t="s">
        <v>14</v>
      </c>
      <c r="BD254" s="9" t="s">
        <v>15</v>
      </c>
    </row>
    <row r="255" spans="1:56" x14ac:dyDescent="0.3">
      <c r="A255" t="s">
        <v>1028</v>
      </c>
      <c r="B255" t="s">
        <v>484</v>
      </c>
      <c r="D255" s="2">
        <v>10.5</v>
      </c>
      <c r="E255" t="s">
        <v>10</v>
      </c>
      <c r="F255" t="s">
        <v>11</v>
      </c>
      <c r="G255" t="s">
        <v>1029</v>
      </c>
      <c r="I255" t="s">
        <v>1030</v>
      </c>
      <c r="O255">
        <v>59384</v>
      </c>
      <c r="P255">
        <v>705.53082659999995</v>
      </c>
      <c r="R255" s="56">
        <f t="shared" si="24"/>
        <v>728.52004699999998</v>
      </c>
      <c r="S255" s="90">
        <v>728.51700000000005</v>
      </c>
      <c r="T255" s="90">
        <v>728.52120000000002</v>
      </c>
      <c r="U255" s="90">
        <v>728.52049999999997</v>
      </c>
      <c r="V255" s="8">
        <v>283.2</v>
      </c>
      <c r="W255" s="55">
        <f t="shared" si="25"/>
        <v>706.53810306999992</v>
      </c>
      <c r="X255" s="86">
        <v>706.54070000000002</v>
      </c>
      <c r="Y255" s="86">
        <v>706.54010000000005</v>
      </c>
      <c r="Z255" s="86">
        <v>706.5367</v>
      </c>
      <c r="AA255" s="8">
        <v>279.66666666666669</v>
      </c>
      <c r="AB255" s="56">
        <f t="shared" si="26"/>
        <v>723.5646504</v>
      </c>
      <c r="AF255" s="64"/>
      <c r="AG255" s="55">
        <f t="shared" si="27"/>
        <v>688.52753239999993</v>
      </c>
      <c r="AH255" s="86"/>
      <c r="AI255" s="86"/>
      <c r="AJ255" s="86"/>
      <c r="AK255" s="64"/>
      <c r="AL255" s="55">
        <f t="shared" si="28"/>
        <v>704.52355059999991</v>
      </c>
      <c r="AP255" s="64"/>
      <c r="AQ255" s="65">
        <f t="shared" si="29"/>
        <v>740.50022819999992</v>
      </c>
      <c r="AR255" s="83"/>
      <c r="AS255" s="83"/>
      <c r="AT255" s="83"/>
      <c r="AU255" s="64"/>
      <c r="AV255" s="55">
        <f t="shared" si="30"/>
        <v>750.52902979999988</v>
      </c>
      <c r="AW255" s="86"/>
      <c r="AX255" s="86"/>
      <c r="AY255" s="86"/>
      <c r="AZ255" s="8">
        <v>284.16666666666669</v>
      </c>
      <c r="BA255" s="5">
        <f t="shared" si="31"/>
        <v>100</v>
      </c>
      <c r="BB255" s="8"/>
      <c r="BC255" t="s">
        <v>14</v>
      </c>
      <c r="BD255" s="9" t="s">
        <v>15</v>
      </c>
    </row>
    <row r="256" spans="1:56" x14ac:dyDescent="0.3">
      <c r="A256" t="s">
        <v>1031</v>
      </c>
      <c r="B256" t="s">
        <v>1032</v>
      </c>
      <c r="D256" s="7">
        <v>15.3</v>
      </c>
      <c r="E256" t="s">
        <v>10</v>
      </c>
      <c r="F256" t="s">
        <v>11</v>
      </c>
      <c r="G256" t="s">
        <v>1033</v>
      </c>
      <c r="I256" t="s">
        <v>1034</v>
      </c>
      <c r="O256">
        <v>1968700</v>
      </c>
      <c r="P256">
        <v>844.64176840000005</v>
      </c>
      <c r="R256" s="56">
        <f t="shared" si="24"/>
        <v>867.63098880000007</v>
      </c>
      <c r="S256" s="90">
        <v>867.63170000000002</v>
      </c>
      <c r="T256" s="90">
        <v>867.63130000000001</v>
      </c>
      <c r="U256" s="90">
        <v>867.62649999999996</v>
      </c>
      <c r="V256" s="8">
        <v>305.5</v>
      </c>
      <c r="W256" s="55">
        <f t="shared" si="25"/>
        <v>845.64904487000001</v>
      </c>
      <c r="X256" s="86">
        <v>845.65150000000006</v>
      </c>
      <c r="Y256" s="86">
        <v>845.64729999999997</v>
      </c>
      <c r="Z256" s="86">
        <v>845.64670000000001</v>
      </c>
      <c r="AA256" s="8">
        <v>302.23333333333335</v>
      </c>
      <c r="AB256" s="56">
        <f t="shared" si="26"/>
        <v>862.6755922000001</v>
      </c>
      <c r="AF256" s="64"/>
      <c r="AG256" s="55">
        <f t="shared" si="27"/>
        <v>827.63847420000002</v>
      </c>
      <c r="AH256" s="86"/>
      <c r="AI256" s="86"/>
      <c r="AJ256" s="86"/>
      <c r="AK256" s="64"/>
      <c r="AL256" s="55">
        <f t="shared" si="28"/>
        <v>843.6344924</v>
      </c>
      <c r="AP256" s="64"/>
      <c r="AQ256" s="65">
        <f t="shared" si="29"/>
        <v>879.61117000000002</v>
      </c>
      <c r="AR256" s="83"/>
      <c r="AS256" s="83"/>
      <c r="AT256" s="83"/>
      <c r="AU256" s="64"/>
      <c r="AV256" s="55">
        <f t="shared" si="30"/>
        <v>889.63997159999997</v>
      </c>
      <c r="AW256" s="86"/>
      <c r="AX256" s="86"/>
      <c r="AY256" s="86"/>
      <c r="AZ256" s="8">
        <v>308.23333333333335</v>
      </c>
      <c r="BA256" s="5">
        <f t="shared" si="31"/>
        <v>100</v>
      </c>
      <c r="BB256" s="8"/>
      <c r="BC256" t="s">
        <v>14</v>
      </c>
      <c r="BD256" s="9" t="s">
        <v>15</v>
      </c>
    </row>
    <row r="257" spans="1:56" x14ac:dyDescent="0.3">
      <c r="A257" t="s">
        <v>1035</v>
      </c>
      <c r="B257" t="s">
        <v>1036</v>
      </c>
      <c r="D257" s="7">
        <v>16.8</v>
      </c>
      <c r="E257" t="s">
        <v>10</v>
      </c>
      <c r="F257" t="s">
        <v>11</v>
      </c>
      <c r="G257" t="s">
        <v>1037</v>
      </c>
      <c r="I257" t="s">
        <v>1038</v>
      </c>
      <c r="O257">
        <v>4257</v>
      </c>
      <c r="P257">
        <v>596.53794619999996</v>
      </c>
      <c r="R257" s="56">
        <f t="shared" si="24"/>
        <v>619.52716659999999</v>
      </c>
      <c r="S257" s="90">
        <v>619.52760000000001</v>
      </c>
      <c r="T257" s="90">
        <v>619.52880000000005</v>
      </c>
      <c r="U257" s="90">
        <v>619.52549999999997</v>
      </c>
      <c r="V257" s="8">
        <v>259.3</v>
      </c>
      <c r="W257" s="55">
        <f t="shared" si="25"/>
        <v>597.54522266999993</v>
      </c>
      <c r="X257" s="86">
        <v>597.54700000000003</v>
      </c>
      <c r="Y257" s="86">
        <v>597.54930000000002</v>
      </c>
      <c r="Z257" s="86">
        <v>597.54390000000001</v>
      </c>
      <c r="AA257" s="8">
        <v>265.43333333333334</v>
      </c>
      <c r="AB257" s="56">
        <f t="shared" si="26"/>
        <v>614.57177000000001</v>
      </c>
      <c r="AF257" s="64">
        <v>265.2</v>
      </c>
      <c r="AG257" s="55">
        <f t="shared" si="27"/>
        <v>579.53465199999994</v>
      </c>
      <c r="AH257" s="86"/>
      <c r="AI257" s="86"/>
      <c r="AJ257" s="86"/>
      <c r="AK257" s="64">
        <v>264.53333333333336</v>
      </c>
      <c r="AL257" s="55">
        <f t="shared" si="28"/>
        <v>595.53067019999992</v>
      </c>
      <c r="AP257" s="64"/>
      <c r="AQ257" s="65">
        <f t="shared" si="29"/>
        <v>631.50734779999993</v>
      </c>
      <c r="AR257" s="83"/>
      <c r="AS257" s="83"/>
      <c r="AT257" s="83"/>
      <c r="AU257" s="64"/>
      <c r="AV257" s="55">
        <f t="shared" si="30"/>
        <v>641.53614939999989</v>
      </c>
      <c r="AW257" s="86"/>
      <c r="AX257" s="86"/>
      <c r="AY257" s="86"/>
      <c r="AZ257" s="8">
        <v>266.59999999999997</v>
      </c>
      <c r="BA257" s="5">
        <f t="shared" si="31"/>
        <v>100</v>
      </c>
      <c r="BB257" s="8"/>
      <c r="BC257" t="s">
        <v>14</v>
      </c>
      <c r="BD257" s="9" t="s">
        <v>15</v>
      </c>
    </row>
    <row r="258" spans="1:56" x14ac:dyDescent="0.3">
      <c r="A258" t="s">
        <v>1039</v>
      </c>
      <c r="B258" t="s">
        <v>1040</v>
      </c>
      <c r="D258" s="7">
        <v>16.7</v>
      </c>
      <c r="E258" t="s">
        <v>10</v>
      </c>
      <c r="F258" t="s">
        <v>11</v>
      </c>
      <c r="G258" t="s">
        <v>1041</v>
      </c>
      <c r="I258" t="s">
        <v>1042</v>
      </c>
      <c r="O258">
        <v>4356</v>
      </c>
      <c r="P258">
        <v>620.53794619999996</v>
      </c>
      <c r="R258" s="56">
        <f t="shared" si="24"/>
        <v>643.52716659999999</v>
      </c>
      <c r="V258" s="8"/>
      <c r="W258" s="55">
        <f t="shared" si="25"/>
        <v>621.54522266999993</v>
      </c>
      <c r="AA258" s="8"/>
      <c r="AB258" s="56">
        <f t="shared" si="26"/>
        <v>638.57177000000001</v>
      </c>
      <c r="AF258" s="64">
        <v>265</v>
      </c>
      <c r="AG258" s="55">
        <f t="shared" si="27"/>
        <v>603.53465199999994</v>
      </c>
      <c r="AH258" s="86"/>
      <c r="AI258" s="86"/>
      <c r="AJ258" s="86"/>
      <c r="AK258" s="64"/>
      <c r="AL258" s="55">
        <f t="shared" si="28"/>
        <v>619.53067019999992</v>
      </c>
      <c r="AP258" s="64"/>
      <c r="AQ258" s="65">
        <f t="shared" si="29"/>
        <v>655.50734779999993</v>
      </c>
      <c r="AR258" s="83"/>
      <c r="AS258" s="83"/>
      <c r="AT258" s="83"/>
      <c r="AU258" s="64"/>
      <c r="AV258" s="55">
        <f t="shared" si="30"/>
        <v>665.53614939999989</v>
      </c>
      <c r="AW258" s="86"/>
      <c r="AX258" s="86"/>
      <c r="AY258" s="86"/>
      <c r="AZ258" s="8"/>
      <c r="BA258" s="5" t="e">
        <f t="shared" si="31"/>
        <v>#DIV/0!</v>
      </c>
      <c r="BB258" s="8"/>
      <c r="BC258" t="s">
        <v>14</v>
      </c>
      <c r="BD258" s="9" t="s">
        <v>15</v>
      </c>
    </row>
    <row r="259" spans="1:56" x14ac:dyDescent="0.3">
      <c r="A259" t="s">
        <v>1043</v>
      </c>
      <c r="B259" t="s">
        <v>302</v>
      </c>
      <c r="D259" s="7">
        <v>1.3</v>
      </c>
      <c r="E259" t="s">
        <v>10</v>
      </c>
      <c r="F259" t="s">
        <v>11</v>
      </c>
      <c r="G259" t="s">
        <v>1044</v>
      </c>
      <c r="I259" t="s">
        <v>1045</v>
      </c>
      <c r="O259">
        <v>1968733</v>
      </c>
      <c r="P259">
        <v>414.31337819999999</v>
      </c>
      <c r="R259" s="56">
        <f t="shared" ref="R259:R322" si="32">P259+22.989769-0.0005486</f>
        <v>437.30259860000001</v>
      </c>
      <c r="S259" s="90">
        <v>437.30290000000002</v>
      </c>
      <c r="T259" s="90">
        <v>437.3014</v>
      </c>
      <c r="U259" s="90">
        <v>437.3014</v>
      </c>
      <c r="V259" s="8">
        <v>207.63333333333333</v>
      </c>
      <c r="W259" s="55">
        <f t="shared" ref="W259:W322" si="33">P259+1.00727647</f>
        <v>415.32065467000001</v>
      </c>
      <c r="X259" s="86">
        <v>415.31790000000001</v>
      </c>
      <c r="Y259" s="86">
        <v>415.31979999999999</v>
      </c>
      <c r="Z259" s="86">
        <v>415.31670000000003</v>
      </c>
      <c r="AA259" s="8">
        <v>216.86666666666667</v>
      </c>
      <c r="AB259" s="56">
        <f t="shared" ref="AB259:AB322" si="34">P259+18.0343724-0.0005486</f>
        <v>432.34720199999998</v>
      </c>
      <c r="AF259" s="64"/>
      <c r="AG259" s="55">
        <f t="shared" ref="AG259:AG322" si="35">P259-18.0105642+1.00727</f>
        <v>397.31008400000002</v>
      </c>
      <c r="AH259" s="86"/>
      <c r="AI259" s="86"/>
      <c r="AJ259" s="86"/>
      <c r="AK259" s="64"/>
      <c r="AL259" s="55">
        <f t="shared" ref="AL259:AL322" si="36">P259-1.007276</f>
        <v>413.3061022</v>
      </c>
      <c r="AP259" s="64">
        <v>211.66666666666666</v>
      </c>
      <c r="AQ259" s="65">
        <f t="shared" ref="AQ259:AQ322" si="37">P259+34.968853+0.0005486</f>
        <v>449.28277980000001</v>
      </c>
      <c r="AR259" s="83"/>
      <c r="AS259" s="83"/>
      <c r="AT259" s="83"/>
      <c r="AU259" s="64"/>
      <c r="AV259" s="55">
        <f t="shared" ref="AV259:AV322" si="38">P259-1.007276+46.0054792</f>
        <v>459.31158140000002</v>
      </c>
      <c r="AW259" s="86"/>
      <c r="AX259" s="86"/>
      <c r="AY259" s="86"/>
      <c r="AZ259" s="8"/>
      <c r="BA259" s="5">
        <f t="shared" ref="BA259:BA322" si="39">(AA259-AP259)/AA259*100</f>
        <v>2.3977866584691134</v>
      </c>
      <c r="BB259" s="8"/>
      <c r="BC259" t="s">
        <v>14</v>
      </c>
      <c r="BD259" s="9" t="s">
        <v>15</v>
      </c>
    </row>
    <row r="260" spans="1:56" x14ac:dyDescent="0.3">
      <c r="A260" t="s">
        <v>1046</v>
      </c>
      <c r="B260" t="s">
        <v>1047</v>
      </c>
      <c r="D260" s="7">
        <v>18.3</v>
      </c>
      <c r="E260" t="s">
        <v>10</v>
      </c>
      <c r="F260" t="s">
        <v>11</v>
      </c>
      <c r="G260" t="s">
        <v>1048</v>
      </c>
      <c r="I260" t="s">
        <v>1049</v>
      </c>
      <c r="O260">
        <v>1968671</v>
      </c>
      <c r="P260">
        <v>652.67330979999997</v>
      </c>
      <c r="R260" s="56">
        <f t="shared" si="32"/>
        <v>675.66253019999999</v>
      </c>
      <c r="S260" s="90">
        <v>675.65710000000001</v>
      </c>
      <c r="T260" s="90">
        <v>675.66049999999996</v>
      </c>
      <c r="U260" s="90">
        <v>675.65909999999997</v>
      </c>
      <c r="V260" s="8">
        <v>275.63333333333333</v>
      </c>
      <c r="W260" s="55">
        <f t="shared" si="33"/>
        <v>653.68058626999994</v>
      </c>
      <c r="X260" s="86">
        <v>653.67740000000003</v>
      </c>
      <c r="Y260" s="86">
        <v>653.68240000000003</v>
      </c>
      <c r="Z260" s="86">
        <v>653.68110000000001</v>
      </c>
      <c r="AA260" s="8">
        <v>278.5</v>
      </c>
      <c r="AB260" s="56">
        <f t="shared" si="34"/>
        <v>670.70713360000002</v>
      </c>
      <c r="AF260" s="64">
        <v>277.43333333333334</v>
      </c>
      <c r="AG260" s="55">
        <f t="shared" si="35"/>
        <v>635.67001559999994</v>
      </c>
      <c r="AH260" s="86"/>
      <c r="AI260" s="86"/>
      <c r="AJ260" s="86"/>
      <c r="AK260" s="64"/>
      <c r="AL260" s="55">
        <f t="shared" si="36"/>
        <v>651.66603379999992</v>
      </c>
      <c r="AP260" s="64"/>
      <c r="AQ260" s="65">
        <f t="shared" si="37"/>
        <v>687.64271139999994</v>
      </c>
      <c r="AR260" s="83"/>
      <c r="AS260" s="83"/>
      <c r="AT260" s="83"/>
      <c r="AU260" s="64">
        <v>274.40000000000003</v>
      </c>
      <c r="AV260" s="55">
        <f t="shared" si="38"/>
        <v>697.67151299999989</v>
      </c>
      <c r="AW260" s="86"/>
      <c r="AX260" s="86"/>
      <c r="AY260" s="86"/>
      <c r="AZ260" s="8">
        <v>280.3</v>
      </c>
      <c r="BA260" s="5">
        <f t="shared" si="39"/>
        <v>100</v>
      </c>
      <c r="BC260" t="s">
        <v>14</v>
      </c>
      <c r="BD260" s="9" t="s">
        <v>15</v>
      </c>
    </row>
    <row r="261" spans="1:56" x14ac:dyDescent="0.3">
      <c r="A261" t="s">
        <v>1050</v>
      </c>
      <c r="B261" t="s">
        <v>1051</v>
      </c>
      <c r="D261" s="7">
        <v>13.9</v>
      </c>
      <c r="E261" t="s">
        <v>10</v>
      </c>
      <c r="F261" t="s">
        <v>11</v>
      </c>
      <c r="G261" t="s">
        <v>1052</v>
      </c>
      <c r="I261" t="s">
        <v>1053</v>
      </c>
      <c r="O261">
        <v>41575</v>
      </c>
      <c r="P261">
        <v>617.47839980000003</v>
      </c>
      <c r="R261" s="56">
        <f t="shared" si="32"/>
        <v>640.46762020000006</v>
      </c>
      <c r="V261" s="8"/>
      <c r="W261" s="55">
        <f t="shared" si="33"/>
        <v>618.48567627</v>
      </c>
      <c r="AA261" s="8"/>
      <c r="AB261" s="56">
        <f t="shared" si="34"/>
        <v>635.51222360000008</v>
      </c>
      <c r="AF261" s="64"/>
      <c r="AG261" s="55">
        <f t="shared" si="35"/>
        <v>600.47510560000001</v>
      </c>
      <c r="AH261" s="86"/>
      <c r="AI261" s="86"/>
      <c r="AJ261" s="86"/>
      <c r="AK261" s="64"/>
      <c r="AL261" s="55">
        <f t="shared" si="36"/>
        <v>616.47112379999999</v>
      </c>
      <c r="AP261" s="64">
        <v>259.7</v>
      </c>
      <c r="AQ261" s="65">
        <f t="shared" si="37"/>
        <v>652.4478014</v>
      </c>
      <c r="AR261" s="83"/>
      <c r="AS261" s="83"/>
      <c r="AT261" s="83"/>
      <c r="AU261" s="64"/>
      <c r="AV261" s="55">
        <f t="shared" si="38"/>
        <v>662.47660299999995</v>
      </c>
      <c r="AW261" s="86"/>
      <c r="AX261" s="86"/>
      <c r="AY261" s="86"/>
      <c r="AZ261" s="8"/>
      <c r="BA261" s="5" t="e">
        <f t="shared" si="39"/>
        <v>#DIV/0!</v>
      </c>
      <c r="BC261" t="s">
        <v>14</v>
      </c>
      <c r="BD261" s="9" t="s">
        <v>15</v>
      </c>
    </row>
    <row r="262" spans="1:56" x14ac:dyDescent="0.3">
      <c r="A262" t="s">
        <v>1054</v>
      </c>
      <c r="B262" t="s">
        <v>1055</v>
      </c>
      <c r="D262" s="7">
        <v>1.2</v>
      </c>
      <c r="E262" t="s">
        <v>10</v>
      </c>
      <c r="F262" t="s">
        <v>11</v>
      </c>
      <c r="G262" t="s">
        <v>1056</v>
      </c>
      <c r="I262" t="s">
        <v>1057</v>
      </c>
      <c r="O262">
        <v>1968669</v>
      </c>
      <c r="P262">
        <v>359.30354260000001</v>
      </c>
      <c r="R262" s="56">
        <f t="shared" si="32"/>
        <v>382.29276300000004</v>
      </c>
      <c r="S262" s="90">
        <v>382.29219999999998</v>
      </c>
      <c r="T262" s="90">
        <v>382.2912</v>
      </c>
      <c r="U262" s="90">
        <v>382.28980000000001</v>
      </c>
      <c r="V262" s="8">
        <v>206.63333333333333</v>
      </c>
      <c r="W262" s="55">
        <f t="shared" si="33"/>
        <v>360.31081907000004</v>
      </c>
      <c r="X262" s="86">
        <v>360.3107</v>
      </c>
      <c r="Y262" s="86">
        <v>360.31009999999998</v>
      </c>
      <c r="Z262" s="86">
        <v>360.31060000000002</v>
      </c>
      <c r="AA262" s="8">
        <v>206.43333333333331</v>
      </c>
      <c r="AB262" s="56">
        <f t="shared" si="34"/>
        <v>377.33736640000001</v>
      </c>
      <c r="AF262" s="64"/>
      <c r="AG262" s="55">
        <f t="shared" si="35"/>
        <v>342.30024840000004</v>
      </c>
      <c r="AH262" s="86"/>
      <c r="AI262" s="86"/>
      <c r="AJ262" s="86"/>
      <c r="AK262" s="64"/>
      <c r="AL262" s="55">
        <f t="shared" si="36"/>
        <v>358.29626660000002</v>
      </c>
      <c r="AP262" s="64">
        <v>198.66666666666666</v>
      </c>
      <c r="AQ262" s="65">
        <f t="shared" si="37"/>
        <v>394.27294420000004</v>
      </c>
      <c r="AR262" s="83"/>
      <c r="AS262" s="83"/>
      <c r="AT262" s="83"/>
      <c r="AU262" s="64">
        <v>205.76666666666665</v>
      </c>
      <c r="AV262" s="55">
        <f t="shared" si="38"/>
        <v>404.30174580000005</v>
      </c>
      <c r="AW262" s="86"/>
      <c r="AX262" s="86"/>
      <c r="AY262" s="86"/>
      <c r="AZ262" s="8">
        <v>209.26666666666665</v>
      </c>
      <c r="BA262" s="5">
        <f t="shared" si="39"/>
        <v>3.7623122880671653</v>
      </c>
      <c r="BB262" s="5"/>
      <c r="BC262" t="s">
        <v>14</v>
      </c>
      <c r="BD262" s="9" t="s">
        <v>15</v>
      </c>
    </row>
    <row r="263" spans="1:56" x14ac:dyDescent="0.3">
      <c r="A263" t="s">
        <v>1058</v>
      </c>
      <c r="B263" t="s">
        <v>1059</v>
      </c>
      <c r="D263" s="2">
        <v>7.6</v>
      </c>
      <c r="E263" t="s">
        <v>10</v>
      </c>
      <c r="F263" t="s">
        <v>11</v>
      </c>
      <c r="G263" t="s">
        <v>1022</v>
      </c>
      <c r="I263" t="s">
        <v>1060</v>
      </c>
      <c r="O263">
        <v>40188</v>
      </c>
      <c r="P263">
        <v>593.47839980000003</v>
      </c>
      <c r="R263" s="56">
        <f t="shared" si="32"/>
        <v>616.46762020000006</v>
      </c>
      <c r="S263" s="90">
        <v>616.46320000000003</v>
      </c>
      <c r="T263" s="90">
        <v>616.46759999999995</v>
      </c>
      <c r="U263" s="90">
        <v>616.46730000000002</v>
      </c>
      <c r="V263" s="8">
        <v>260.16666666666669</v>
      </c>
      <c r="W263" s="55">
        <f t="shared" si="33"/>
        <v>594.48567627</v>
      </c>
      <c r="X263" s="86">
        <v>594.48469999999998</v>
      </c>
      <c r="Y263" s="86">
        <v>594.48479999999995</v>
      </c>
      <c r="Z263" s="86">
        <v>594.48590000000002</v>
      </c>
      <c r="AA263" s="8">
        <v>261.60000000000002</v>
      </c>
      <c r="AB263" s="56">
        <f t="shared" si="34"/>
        <v>611.51222360000008</v>
      </c>
      <c r="AF263" s="64"/>
      <c r="AG263" s="55">
        <f t="shared" si="35"/>
        <v>576.47510560000001</v>
      </c>
      <c r="AH263" s="86"/>
      <c r="AI263" s="86"/>
      <c r="AJ263" s="86"/>
      <c r="AK263" s="64"/>
      <c r="AL263" s="55">
        <f t="shared" si="36"/>
        <v>592.47112379999999</v>
      </c>
      <c r="AP263" s="64"/>
      <c r="AQ263" s="65">
        <f t="shared" si="37"/>
        <v>628.4478014</v>
      </c>
      <c r="AR263" s="83"/>
      <c r="AS263" s="83"/>
      <c r="AT263" s="83"/>
      <c r="AU263" s="64"/>
      <c r="AV263" s="55">
        <f t="shared" si="38"/>
        <v>638.47660299999995</v>
      </c>
      <c r="AW263" s="86"/>
      <c r="AX263" s="86"/>
      <c r="AY263" s="86"/>
      <c r="AZ263" s="8">
        <v>265.7</v>
      </c>
      <c r="BA263" s="5">
        <f t="shared" si="39"/>
        <v>100</v>
      </c>
      <c r="BB263" s="8"/>
      <c r="BC263" t="s">
        <v>14</v>
      </c>
      <c r="BD263" s="9" t="s">
        <v>15</v>
      </c>
    </row>
    <row r="264" spans="1:56" x14ac:dyDescent="0.3">
      <c r="A264" t="s">
        <v>1061</v>
      </c>
      <c r="B264" t="s">
        <v>1062</v>
      </c>
      <c r="D264" s="2">
        <v>10.8</v>
      </c>
      <c r="E264" t="s">
        <v>10</v>
      </c>
      <c r="F264" t="s">
        <v>11</v>
      </c>
      <c r="G264" t="s">
        <v>1029</v>
      </c>
      <c r="I264" t="s">
        <v>1063</v>
      </c>
      <c r="O264">
        <v>40197</v>
      </c>
      <c r="P264">
        <v>649.54099659999997</v>
      </c>
      <c r="R264" s="56">
        <f t="shared" si="32"/>
        <v>672.53021699999999</v>
      </c>
      <c r="V264" s="8"/>
      <c r="W264" s="55">
        <f t="shared" si="33"/>
        <v>650.54827306999994</v>
      </c>
      <c r="X264" s="86">
        <v>650.55010000000004</v>
      </c>
      <c r="Y264" s="86">
        <v>650.54790000000003</v>
      </c>
      <c r="Z264" s="86">
        <v>650.54560000000004</v>
      </c>
      <c r="AA264" s="8">
        <v>273.40000000000003</v>
      </c>
      <c r="AB264" s="56">
        <f t="shared" si="34"/>
        <v>667.57482040000002</v>
      </c>
      <c r="AF264" s="64"/>
      <c r="AG264" s="55">
        <f t="shared" si="35"/>
        <v>632.53770239999994</v>
      </c>
      <c r="AH264" s="86"/>
      <c r="AI264" s="86"/>
      <c r="AJ264" s="86"/>
      <c r="AK264" s="64"/>
      <c r="AL264" s="55">
        <f t="shared" si="36"/>
        <v>648.53372059999992</v>
      </c>
      <c r="AP264" s="64"/>
      <c r="AQ264" s="65">
        <f t="shared" si="37"/>
        <v>684.51039819999994</v>
      </c>
      <c r="AR264" s="83"/>
      <c r="AS264" s="83"/>
      <c r="AT264" s="83"/>
      <c r="AU264" s="64"/>
      <c r="AV264" s="55">
        <f t="shared" si="38"/>
        <v>694.53919979999989</v>
      </c>
      <c r="AW264" s="86"/>
      <c r="AX264" s="86"/>
      <c r="AY264" s="86"/>
      <c r="AZ264" s="8">
        <v>277.5</v>
      </c>
      <c r="BA264" s="5">
        <f t="shared" si="39"/>
        <v>100</v>
      </c>
      <c r="BB264" s="8"/>
      <c r="BC264" t="s">
        <v>14</v>
      </c>
      <c r="BD264" s="9" t="s">
        <v>15</v>
      </c>
    </row>
    <row r="265" spans="1:56" x14ac:dyDescent="0.3">
      <c r="A265" t="s">
        <v>1064</v>
      </c>
      <c r="B265" t="s">
        <v>1065</v>
      </c>
      <c r="D265" s="7">
        <v>14.2</v>
      </c>
      <c r="E265" t="s">
        <v>10</v>
      </c>
      <c r="F265" t="s">
        <v>11</v>
      </c>
      <c r="G265" t="s">
        <v>1066</v>
      </c>
      <c r="I265" t="s">
        <v>1067</v>
      </c>
      <c r="O265">
        <v>1968710</v>
      </c>
      <c r="P265">
        <v>731.61924260000001</v>
      </c>
      <c r="R265" s="56">
        <f t="shared" si="32"/>
        <v>754.60846300000003</v>
      </c>
      <c r="S265" s="90">
        <v>754.6105</v>
      </c>
      <c r="T265" s="90">
        <v>754.60720000000003</v>
      </c>
      <c r="U265" s="90">
        <v>754.60550000000001</v>
      </c>
      <c r="V265" s="8">
        <v>285.93333333333334</v>
      </c>
      <c r="W265" s="55">
        <f t="shared" si="33"/>
        <v>732.62651906999997</v>
      </c>
      <c r="X265" s="86">
        <v>732.62159999999994</v>
      </c>
      <c r="Y265" s="86">
        <v>732.62570000000005</v>
      </c>
      <c r="Z265" s="86">
        <v>732.62480000000005</v>
      </c>
      <c r="AA265" s="8">
        <v>288.46666666666664</v>
      </c>
      <c r="AB265" s="56">
        <f t="shared" si="34"/>
        <v>749.65306640000006</v>
      </c>
      <c r="AF265" s="64"/>
      <c r="AG265" s="55">
        <f t="shared" si="35"/>
        <v>714.61594839999998</v>
      </c>
      <c r="AH265" s="86"/>
      <c r="AI265" s="86"/>
      <c r="AJ265" s="86"/>
      <c r="AK265" s="64"/>
      <c r="AL265" s="55">
        <f t="shared" si="36"/>
        <v>730.61196659999996</v>
      </c>
      <c r="AP265" s="64"/>
      <c r="AQ265" s="65">
        <f t="shared" si="37"/>
        <v>766.58864419999998</v>
      </c>
      <c r="AR265" s="83"/>
      <c r="AS265" s="83"/>
      <c r="AT265" s="83"/>
      <c r="AU265" s="64"/>
      <c r="AV265" s="55">
        <f t="shared" si="38"/>
        <v>776.61744579999993</v>
      </c>
      <c r="AW265" s="86"/>
      <c r="AX265" s="86"/>
      <c r="AY265" s="86"/>
      <c r="AZ265" s="8"/>
      <c r="BA265" s="5">
        <f t="shared" si="39"/>
        <v>100</v>
      </c>
      <c r="BB265" s="8"/>
      <c r="BC265" t="s">
        <v>14</v>
      </c>
      <c r="BD265" s="9" t="s">
        <v>15</v>
      </c>
    </row>
    <row r="266" spans="1:56" x14ac:dyDescent="0.3">
      <c r="A266" t="s">
        <v>1068</v>
      </c>
      <c r="B266" t="s">
        <v>1069</v>
      </c>
      <c r="D266" s="7">
        <v>19.3</v>
      </c>
      <c r="E266" t="s">
        <v>10</v>
      </c>
      <c r="F266" t="s">
        <v>11</v>
      </c>
      <c r="G266" t="s">
        <v>1033</v>
      </c>
      <c r="I266" t="s">
        <v>1070</v>
      </c>
      <c r="O266">
        <v>41721</v>
      </c>
      <c r="P266">
        <v>638.60014880000006</v>
      </c>
      <c r="R266" s="56">
        <f t="shared" si="32"/>
        <v>661.58936920000008</v>
      </c>
      <c r="V266" s="8"/>
      <c r="W266" s="55">
        <f t="shared" si="33"/>
        <v>639.60742527000002</v>
      </c>
      <c r="AA266" s="8"/>
      <c r="AB266" s="56">
        <f t="shared" si="34"/>
        <v>656.63397260000011</v>
      </c>
      <c r="AF266" s="64">
        <v>284.63333333333338</v>
      </c>
      <c r="AG266" s="55">
        <f t="shared" si="35"/>
        <v>621.59685460000003</v>
      </c>
      <c r="AH266" s="86"/>
      <c r="AI266" s="86"/>
      <c r="AJ266" s="86"/>
      <c r="AK266" s="64"/>
      <c r="AL266" s="55">
        <f t="shared" si="36"/>
        <v>637.59287280000001</v>
      </c>
      <c r="AP266" s="64"/>
      <c r="AQ266" s="65">
        <f t="shared" si="37"/>
        <v>673.56955040000003</v>
      </c>
      <c r="AR266" s="83"/>
      <c r="AS266" s="83"/>
      <c r="AT266" s="83"/>
      <c r="AU266" s="64"/>
      <c r="AV266" s="55">
        <f t="shared" si="38"/>
        <v>683.59835199999998</v>
      </c>
      <c r="AW266" s="86"/>
      <c r="AX266" s="86"/>
      <c r="AY266" s="86"/>
      <c r="AZ266" s="8">
        <v>292.93333333333334</v>
      </c>
      <c r="BA266" s="5" t="e">
        <f t="shared" si="39"/>
        <v>#DIV/0!</v>
      </c>
      <c r="BB266" s="8"/>
      <c r="BC266" t="s">
        <v>14</v>
      </c>
      <c r="BD266" s="9" t="s">
        <v>15</v>
      </c>
    </row>
    <row r="267" spans="1:56" x14ac:dyDescent="0.3">
      <c r="A267" t="s">
        <v>1071</v>
      </c>
      <c r="B267" t="s">
        <v>774</v>
      </c>
      <c r="D267" s="7">
        <v>13.3</v>
      </c>
      <c r="E267" t="s">
        <v>10</v>
      </c>
      <c r="F267" t="s">
        <v>11</v>
      </c>
      <c r="G267" t="s">
        <v>1037</v>
      </c>
      <c r="I267" t="s">
        <v>1072</v>
      </c>
      <c r="O267">
        <v>1968706</v>
      </c>
      <c r="P267">
        <v>581.53828060000001</v>
      </c>
      <c r="R267" s="56">
        <f t="shared" si="32"/>
        <v>604.52750100000003</v>
      </c>
      <c r="S267" s="90">
        <v>604.52660000000003</v>
      </c>
      <c r="T267" s="90">
        <v>604.529</v>
      </c>
      <c r="U267" s="90">
        <v>604.52840000000003</v>
      </c>
      <c r="V267" s="8">
        <v>259.63333333333333</v>
      </c>
      <c r="W267" s="55">
        <f t="shared" si="33"/>
        <v>582.54555706999997</v>
      </c>
      <c r="X267" s="86">
        <v>582.54560000000004</v>
      </c>
      <c r="Y267" s="86">
        <v>582.54409999999996</v>
      </c>
      <c r="Z267" s="86">
        <v>582.54449999999997</v>
      </c>
      <c r="AA267" s="8">
        <v>264.86666666666662</v>
      </c>
      <c r="AB267" s="56">
        <f t="shared" si="34"/>
        <v>599.57210440000006</v>
      </c>
      <c r="AF267" s="64"/>
      <c r="AG267" s="55">
        <f t="shared" si="35"/>
        <v>564.53498639999998</v>
      </c>
      <c r="AH267" s="86"/>
      <c r="AI267" s="86"/>
      <c r="AJ267" s="86"/>
      <c r="AK267" s="64">
        <v>265.10000000000002</v>
      </c>
      <c r="AL267" s="55">
        <f t="shared" si="36"/>
        <v>580.53100459999996</v>
      </c>
      <c r="AP267" s="64">
        <v>267.06666666666666</v>
      </c>
      <c r="AQ267" s="65">
        <f t="shared" si="37"/>
        <v>616.50768219999998</v>
      </c>
      <c r="AR267" s="83"/>
      <c r="AS267" s="83"/>
      <c r="AT267" s="83"/>
      <c r="AU267" s="64">
        <v>260.26666666666665</v>
      </c>
      <c r="AV267" s="55">
        <f t="shared" si="38"/>
        <v>626.53648379999993</v>
      </c>
      <c r="AW267" s="86"/>
      <c r="AX267" s="86"/>
      <c r="AY267" s="86"/>
      <c r="AZ267" s="8"/>
      <c r="BA267" s="5">
        <f t="shared" si="39"/>
        <v>-0.83060659451297991</v>
      </c>
      <c r="BB267" s="8"/>
      <c r="BC267" t="s">
        <v>14</v>
      </c>
      <c r="BD267" s="9" t="s">
        <v>15</v>
      </c>
    </row>
    <row r="268" spans="1:56" x14ac:dyDescent="0.3">
      <c r="A268" s="44" t="s">
        <v>1073</v>
      </c>
      <c r="B268" t="s">
        <v>1074</v>
      </c>
      <c r="D268" s="7">
        <v>11.3</v>
      </c>
      <c r="E268" t="s">
        <v>10</v>
      </c>
      <c r="F268" t="s">
        <v>11</v>
      </c>
      <c r="G268" t="s">
        <v>1041</v>
      </c>
      <c r="O268">
        <v>1968712</v>
      </c>
      <c r="P268">
        <v>802.59482079999998</v>
      </c>
      <c r="R268" s="56">
        <f t="shared" si="32"/>
        <v>825.5840412</v>
      </c>
      <c r="S268" s="90">
        <v>825.58590000000004</v>
      </c>
      <c r="T268" s="90">
        <v>825.58399999999995</v>
      </c>
      <c r="U268" s="90">
        <v>825.58550000000002</v>
      </c>
      <c r="V268" s="8">
        <v>294.89999999999998</v>
      </c>
      <c r="W268" s="55">
        <f t="shared" si="33"/>
        <v>803.60209726999994</v>
      </c>
      <c r="X268" s="86">
        <v>803.59950000000003</v>
      </c>
      <c r="Y268" s="86">
        <v>803.59490000000005</v>
      </c>
      <c r="Z268" s="86">
        <v>803.60040000000004</v>
      </c>
      <c r="AA268" s="8">
        <v>288.06666666666666</v>
      </c>
      <c r="AB268" s="56">
        <f t="shared" si="34"/>
        <v>820.62864460000003</v>
      </c>
      <c r="AF268" s="64"/>
      <c r="AG268" s="55">
        <f t="shared" si="35"/>
        <v>785.59152659999995</v>
      </c>
      <c r="AH268" s="86"/>
      <c r="AI268" s="86"/>
      <c r="AJ268" s="86"/>
      <c r="AK268" s="64"/>
      <c r="AL268" s="55">
        <f t="shared" si="36"/>
        <v>801.58754479999993</v>
      </c>
      <c r="AP268" s="64"/>
      <c r="AQ268" s="65">
        <f t="shared" si="37"/>
        <v>837.56422239999995</v>
      </c>
      <c r="AR268" s="83"/>
      <c r="AS268" s="83"/>
      <c r="AT268" s="83"/>
      <c r="AU268" s="64"/>
      <c r="AV268" s="55">
        <f t="shared" si="38"/>
        <v>847.5930239999999</v>
      </c>
      <c r="AW268" s="86"/>
      <c r="AX268" s="86"/>
      <c r="AY268" s="86"/>
      <c r="AZ268" s="43">
        <v>298.33</v>
      </c>
      <c r="BA268" s="5">
        <f t="shared" si="39"/>
        <v>100</v>
      </c>
      <c r="BB268" s="8"/>
      <c r="BC268" t="s">
        <v>14</v>
      </c>
      <c r="BD268" s="9" t="s">
        <v>15</v>
      </c>
    </row>
    <row r="269" spans="1:56" x14ac:dyDescent="0.3">
      <c r="A269" t="s">
        <v>1075</v>
      </c>
      <c r="B269" t="s">
        <v>350</v>
      </c>
      <c r="D269" s="7">
        <v>12.5</v>
      </c>
      <c r="E269" t="s">
        <v>10</v>
      </c>
      <c r="F269" t="s">
        <v>11</v>
      </c>
      <c r="G269" t="s">
        <v>1076</v>
      </c>
      <c r="I269" t="s">
        <v>1077</v>
      </c>
      <c r="O269">
        <v>1968702</v>
      </c>
      <c r="P269">
        <v>774.5410564</v>
      </c>
      <c r="R269" s="56">
        <f t="shared" si="32"/>
        <v>797.53027680000002</v>
      </c>
      <c r="V269" s="8"/>
      <c r="W269" s="55">
        <f t="shared" si="33"/>
        <v>775.54833286999997</v>
      </c>
      <c r="X269" s="86">
        <v>775.54759999999999</v>
      </c>
      <c r="Y269" s="86">
        <v>775.54849999999999</v>
      </c>
      <c r="Z269" s="86">
        <v>775.54780000000005</v>
      </c>
      <c r="AA269" s="8">
        <v>290.06666666666666</v>
      </c>
      <c r="AB269" s="56">
        <f t="shared" si="34"/>
        <v>792.57488020000005</v>
      </c>
      <c r="AF269" s="64">
        <v>290.26666666666665</v>
      </c>
      <c r="AG269" s="55">
        <f t="shared" si="35"/>
        <v>757.53776219999997</v>
      </c>
      <c r="AH269" s="86"/>
      <c r="AI269" s="86"/>
      <c r="AJ269" s="86"/>
      <c r="AK269" s="64"/>
      <c r="AL269" s="55">
        <f t="shared" si="36"/>
        <v>773.53378039999996</v>
      </c>
      <c r="AP269" s="64">
        <v>280.83333333333331</v>
      </c>
      <c r="AQ269" s="65">
        <f t="shared" si="37"/>
        <v>809.51045799999997</v>
      </c>
      <c r="AR269" s="83"/>
      <c r="AS269" s="83"/>
      <c r="AT269" s="83"/>
      <c r="AU269" s="64"/>
      <c r="AV269" s="55">
        <f t="shared" si="38"/>
        <v>819.53925959999992</v>
      </c>
      <c r="AW269" s="86"/>
      <c r="AX269" s="86"/>
      <c r="AY269" s="86"/>
      <c r="AZ269" s="8">
        <v>298.33333333333331</v>
      </c>
      <c r="BA269" s="5">
        <f t="shared" si="39"/>
        <v>3.1831762813146454</v>
      </c>
      <c r="BB269" s="8"/>
      <c r="BC269" t="s">
        <v>14</v>
      </c>
      <c r="BD269" s="9" t="s">
        <v>15</v>
      </c>
    </row>
    <row r="270" spans="1:56" x14ac:dyDescent="0.3">
      <c r="A270" t="s">
        <v>1078</v>
      </c>
      <c r="B270" t="s">
        <v>1079</v>
      </c>
      <c r="D270" s="7">
        <v>7.2</v>
      </c>
      <c r="E270" t="s">
        <v>10</v>
      </c>
      <c r="F270" t="s">
        <v>11</v>
      </c>
      <c r="G270" t="s">
        <v>1052</v>
      </c>
      <c r="I270" t="s">
        <v>1080</v>
      </c>
      <c r="O270">
        <v>7123</v>
      </c>
      <c r="P270">
        <v>805.55511239999998</v>
      </c>
      <c r="R270" s="56">
        <f t="shared" si="32"/>
        <v>828.54433280000001</v>
      </c>
      <c r="S270" s="90">
        <v>828.54269999999997</v>
      </c>
      <c r="T270" s="90">
        <v>828.54340000000002</v>
      </c>
      <c r="U270" s="90">
        <v>828.54319999999996</v>
      </c>
      <c r="V270" s="8">
        <v>291.43333333333334</v>
      </c>
      <c r="W270" s="55">
        <f t="shared" si="33"/>
        <v>806.56238886999995</v>
      </c>
      <c r="X270" s="86">
        <v>806.56330000000003</v>
      </c>
      <c r="Y270" s="86">
        <v>806.55930000000001</v>
      </c>
      <c r="Z270" s="86">
        <v>806.56269999999995</v>
      </c>
      <c r="AA270" s="8">
        <v>289.10000000000002</v>
      </c>
      <c r="AB270" s="56">
        <f t="shared" si="34"/>
        <v>823.58893620000003</v>
      </c>
      <c r="AF270" s="64"/>
      <c r="AG270" s="55">
        <f t="shared" si="35"/>
        <v>788.55181819999996</v>
      </c>
      <c r="AH270" s="86"/>
      <c r="AI270" s="86"/>
      <c r="AJ270" s="86"/>
      <c r="AK270" s="64"/>
      <c r="AL270" s="55">
        <f t="shared" si="36"/>
        <v>804.54783639999994</v>
      </c>
      <c r="AP270" s="64"/>
      <c r="AQ270" s="65">
        <f t="shared" si="37"/>
        <v>840.52451399999995</v>
      </c>
      <c r="AR270" s="83"/>
      <c r="AS270" s="83"/>
      <c r="AT270" s="83"/>
      <c r="AU270" s="64"/>
      <c r="AV270" s="55">
        <f t="shared" si="38"/>
        <v>850.55331559999991</v>
      </c>
      <c r="AW270" s="86"/>
      <c r="AX270" s="86"/>
      <c r="AY270" s="86"/>
      <c r="AZ270" s="9">
        <v>294.59999999999997</v>
      </c>
      <c r="BA270" s="5">
        <f t="shared" si="39"/>
        <v>100</v>
      </c>
      <c r="BC270" t="s">
        <v>14</v>
      </c>
      <c r="BD270" s="9" t="s">
        <v>15</v>
      </c>
    </row>
    <row r="271" spans="1:56" x14ac:dyDescent="0.3">
      <c r="A271" t="s">
        <v>1081</v>
      </c>
      <c r="B271" t="s">
        <v>1082</v>
      </c>
      <c r="D271" s="7">
        <v>1.4</v>
      </c>
      <c r="E271" t="s">
        <v>10</v>
      </c>
      <c r="F271" t="s">
        <v>11</v>
      </c>
      <c r="G271" t="s">
        <v>1083</v>
      </c>
      <c r="I271" t="s">
        <v>1084</v>
      </c>
      <c r="O271">
        <v>40387</v>
      </c>
      <c r="P271">
        <v>495.36885539999997</v>
      </c>
      <c r="R271" s="56">
        <f t="shared" si="32"/>
        <v>518.35807579999994</v>
      </c>
      <c r="V271" s="8"/>
      <c r="W271" s="55">
        <f t="shared" si="33"/>
        <v>496.37613186999999</v>
      </c>
      <c r="X271" s="86">
        <v>496.37240000000003</v>
      </c>
      <c r="Y271" s="86">
        <v>496.37459999999999</v>
      </c>
      <c r="Z271" s="86">
        <v>496.37470000000002</v>
      </c>
      <c r="AA271" s="8">
        <v>236.5</v>
      </c>
      <c r="AB271" s="56">
        <f t="shared" si="34"/>
        <v>513.40267919999997</v>
      </c>
      <c r="AF271" s="64"/>
      <c r="AG271" s="55">
        <f t="shared" si="35"/>
        <v>478.3655612</v>
      </c>
      <c r="AH271" s="86"/>
      <c r="AI271" s="86"/>
      <c r="AJ271" s="86"/>
      <c r="AK271" s="64"/>
      <c r="AL271" s="55">
        <f t="shared" si="36"/>
        <v>494.36157939999998</v>
      </c>
      <c r="AP271" s="64"/>
      <c r="AQ271" s="65">
        <f t="shared" si="37"/>
        <v>530.338257</v>
      </c>
      <c r="AR271" s="83"/>
      <c r="AS271" s="83"/>
      <c r="AT271" s="83"/>
      <c r="AU271" s="64"/>
      <c r="AV271" s="55">
        <f t="shared" si="38"/>
        <v>540.36705859999995</v>
      </c>
      <c r="AW271" s="86"/>
      <c r="AX271" s="86"/>
      <c r="AY271" s="86"/>
      <c r="AZ271" s="8">
        <v>240.83333333333334</v>
      </c>
      <c r="BA271" s="5">
        <f t="shared" si="39"/>
        <v>100</v>
      </c>
      <c r="BB271" s="5"/>
      <c r="BC271" t="s">
        <v>14</v>
      </c>
      <c r="BD271" s="9" t="s">
        <v>15</v>
      </c>
    </row>
    <row r="272" spans="1:56" x14ac:dyDescent="0.3">
      <c r="A272" t="s">
        <v>1085</v>
      </c>
      <c r="B272" t="s">
        <v>1086</v>
      </c>
      <c r="D272" s="7">
        <v>7.3</v>
      </c>
      <c r="E272" t="s">
        <v>10</v>
      </c>
      <c r="F272" t="s">
        <v>11</v>
      </c>
      <c r="I272" t="s">
        <v>1087</v>
      </c>
      <c r="O272">
        <v>389709</v>
      </c>
      <c r="P272">
        <v>353.27184999999997</v>
      </c>
      <c r="R272" s="56">
        <f t="shared" si="32"/>
        <v>376.26107039999999</v>
      </c>
      <c r="S272" s="90">
        <v>376.25990000000002</v>
      </c>
      <c r="T272" s="90">
        <v>376.25740000000002</v>
      </c>
      <c r="U272" s="90">
        <v>376.26049999999998</v>
      </c>
      <c r="V272" s="8">
        <v>211.66666666666666</v>
      </c>
      <c r="W272" s="55">
        <f t="shared" si="33"/>
        <v>354.27912646999999</v>
      </c>
      <c r="X272" s="86">
        <v>354.27699999999999</v>
      </c>
      <c r="Y272" s="86">
        <v>354.27670000000001</v>
      </c>
      <c r="Z272" s="86">
        <v>354.27690000000001</v>
      </c>
      <c r="AA272" s="8">
        <v>210.36666666666667</v>
      </c>
      <c r="AB272" s="56">
        <f t="shared" si="34"/>
        <v>371.30567379999997</v>
      </c>
      <c r="AF272" s="64"/>
      <c r="AG272" s="55">
        <f t="shared" si="35"/>
        <v>336.2685558</v>
      </c>
      <c r="AH272" s="86"/>
      <c r="AI272" s="86"/>
      <c r="AJ272" s="86"/>
      <c r="AK272" s="64"/>
      <c r="AL272" s="55">
        <f t="shared" si="36"/>
        <v>352.26457399999998</v>
      </c>
      <c r="AP272" s="64"/>
      <c r="AQ272" s="65">
        <f t="shared" si="37"/>
        <v>388.2412516</v>
      </c>
      <c r="AR272" s="83"/>
      <c r="AS272" s="83"/>
      <c r="AT272" s="83"/>
      <c r="AU272" s="64"/>
      <c r="AV272" s="55">
        <f t="shared" si="38"/>
        <v>398.27005320000001</v>
      </c>
      <c r="AW272" s="86"/>
      <c r="AX272" s="86"/>
      <c r="AY272" s="86"/>
      <c r="AZ272" s="8"/>
      <c r="BA272" s="5">
        <f t="shared" si="39"/>
        <v>100</v>
      </c>
      <c r="BB272" s="5"/>
      <c r="BC272" t="s">
        <v>14</v>
      </c>
      <c r="BD272" s="9" t="s">
        <v>15</v>
      </c>
    </row>
    <row r="273" spans="1:56" x14ac:dyDescent="0.3">
      <c r="A273" t="s">
        <v>1088</v>
      </c>
      <c r="B273" t="s">
        <v>1089</v>
      </c>
      <c r="D273" s="7">
        <v>0.9</v>
      </c>
      <c r="E273" t="s">
        <v>10</v>
      </c>
      <c r="F273" t="s">
        <v>11</v>
      </c>
      <c r="I273" t="s">
        <v>1090</v>
      </c>
      <c r="O273">
        <v>1968711</v>
      </c>
      <c r="P273">
        <v>785.44087720000005</v>
      </c>
      <c r="R273" s="56">
        <f t="shared" si="32"/>
        <v>808.43009760000007</v>
      </c>
      <c r="S273" s="90">
        <v>808.42880000000002</v>
      </c>
      <c r="T273" s="90">
        <v>808.42880000000002</v>
      </c>
      <c r="U273" s="90">
        <v>808.42729999999995</v>
      </c>
      <c r="V273" s="8">
        <v>271.39999999999998</v>
      </c>
      <c r="W273" s="55">
        <f t="shared" si="33"/>
        <v>786.44815367000001</v>
      </c>
      <c r="X273" s="86">
        <v>786.44949999999994</v>
      </c>
      <c r="Y273" s="86">
        <v>786.44780000000003</v>
      </c>
      <c r="Z273" s="86">
        <v>786.44179999999994</v>
      </c>
      <c r="AA273" s="8">
        <v>274.23333333333335</v>
      </c>
      <c r="AB273" s="56">
        <f t="shared" si="34"/>
        <v>803.4747010000001</v>
      </c>
      <c r="AF273" s="64"/>
      <c r="AG273" s="55">
        <f t="shared" si="35"/>
        <v>768.43758300000002</v>
      </c>
      <c r="AH273" s="86"/>
      <c r="AI273" s="86"/>
      <c r="AJ273" s="86"/>
      <c r="AK273" s="64"/>
      <c r="AL273" s="55">
        <f t="shared" si="36"/>
        <v>784.4336012</v>
      </c>
      <c r="AP273" s="64">
        <v>281.93333333333334</v>
      </c>
      <c r="AQ273" s="65">
        <f t="shared" si="37"/>
        <v>820.41027880000001</v>
      </c>
      <c r="AR273" s="83"/>
      <c r="AS273" s="83"/>
      <c r="AT273" s="83"/>
      <c r="AU273" s="64"/>
      <c r="AV273" s="55">
        <f t="shared" si="38"/>
        <v>830.43908039999997</v>
      </c>
      <c r="AW273" s="86"/>
      <c r="AX273" s="86"/>
      <c r="AY273" s="86"/>
      <c r="AZ273" s="8"/>
      <c r="BA273" s="5">
        <f t="shared" si="39"/>
        <v>-2.8078278837972488</v>
      </c>
      <c r="BB273" s="5"/>
      <c r="BC273" t="s">
        <v>14</v>
      </c>
      <c r="BD273" s="9" t="s">
        <v>15</v>
      </c>
    </row>
    <row r="274" spans="1:56" x14ac:dyDescent="0.3">
      <c r="A274" t="s">
        <v>1091</v>
      </c>
      <c r="B274" t="s">
        <v>306</v>
      </c>
      <c r="D274" s="7">
        <v>1</v>
      </c>
      <c r="E274" t="s">
        <v>10</v>
      </c>
      <c r="F274" t="s">
        <v>11</v>
      </c>
      <c r="I274" t="s">
        <v>1092</v>
      </c>
      <c r="O274">
        <v>84346</v>
      </c>
      <c r="P274">
        <v>392.292644</v>
      </c>
      <c r="R274" s="56">
        <f t="shared" si="32"/>
        <v>415.28186440000002</v>
      </c>
      <c r="V274" s="8"/>
      <c r="W274" s="55">
        <f t="shared" si="33"/>
        <v>393.29992047000002</v>
      </c>
      <c r="AA274" s="8"/>
      <c r="AB274" s="56">
        <f t="shared" si="34"/>
        <v>410.32646779999999</v>
      </c>
      <c r="AF274" s="64">
        <v>214.26666666666665</v>
      </c>
      <c r="AG274" s="55">
        <f t="shared" si="35"/>
        <v>375.28934980000002</v>
      </c>
      <c r="AH274" s="86"/>
      <c r="AI274" s="86"/>
      <c r="AJ274" s="86"/>
      <c r="AK274" s="64"/>
      <c r="AL274" s="55">
        <f t="shared" si="36"/>
        <v>391.28536800000001</v>
      </c>
      <c r="AP274" s="64">
        <v>210.56666666666669</v>
      </c>
      <c r="AQ274" s="65">
        <f t="shared" si="37"/>
        <v>427.26204560000002</v>
      </c>
      <c r="AR274" s="83"/>
      <c r="AS274" s="83"/>
      <c r="AT274" s="83"/>
      <c r="AU274" s="64"/>
      <c r="AV274" s="55">
        <f t="shared" si="38"/>
        <v>437.29084720000003</v>
      </c>
      <c r="AW274" s="86"/>
      <c r="AX274" s="86"/>
      <c r="AY274" s="86"/>
      <c r="AZ274" s="8"/>
      <c r="BA274" s="5" t="e">
        <f t="shared" si="39"/>
        <v>#DIV/0!</v>
      </c>
      <c r="BB274" s="5"/>
      <c r="BC274" t="s">
        <v>14</v>
      </c>
      <c r="BD274" s="9" t="s">
        <v>15</v>
      </c>
    </row>
    <row r="275" spans="1:56" x14ac:dyDescent="0.3">
      <c r="A275" s="51" t="s">
        <v>1093</v>
      </c>
      <c r="B275" t="s">
        <v>462</v>
      </c>
      <c r="D275" s="7">
        <v>1</v>
      </c>
      <c r="E275" t="s">
        <v>10</v>
      </c>
      <c r="F275" t="s">
        <v>11</v>
      </c>
      <c r="I275" t="s">
        <v>1094</v>
      </c>
      <c r="O275">
        <v>1968705</v>
      </c>
      <c r="P275">
        <v>329.32936180000002</v>
      </c>
      <c r="R275" s="56">
        <f t="shared" si="32"/>
        <v>352.31858220000004</v>
      </c>
      <c r="S275" s="90">
        <v>352.31900000000002</v>
      </c>
      <c r="T275" s="90">
        <v>352.31880000000001</v>
      </c>
      <c r="U275" s="90">
        <v>352.31580000000002</v>
      </c>
      <c r="V275" s="8">
        <v>200.96666666666667</v>
      </c>
      <c r="W275" s="55">
        <f t="shared" si="33"/>
        <v>330.33663827000004</v>
      </c>
      <c r="X275" s="86">
        <v>330.3356</v>
      </c>
      <c r="Y275" s="86">
        <v>330.33609999999999</v>
      </c>
      <c r="Z275" s="86">
        <v>330.33550000000002</v>
      </c>
      <c r="AA275" s="8">
        <v>198.26666666666665</v>
      </c>
      <c r="AB275" s="56">
        <f t="shared" si="34"/>
        <v>347.36318560000001</v>
      </c>
      <c r="AF275" s="64"/>
      <c r="AG275" s="55">
        <f t="shared" si="35"/>
        <v>312.32606760000004</v>
      </c>
      <c r="AH275" s="86"/>
      <c r="AI275" s="86"/>
      <c r="AJ275" s="86"/>
      <c r="AK275" s="64"/>
      <c r="AL275" s="55">
        <f t="shared" si="36"/>
        <v>328.32208580000002</v>
      </c>
      <c r="AP275" s="64"/>
      <c r="AQ275" s="65">
        <f t="shared" si="37"/>
        <v>364.29876340000004</v>
      </c>
      <c r="AR275" s="83"/>
      <c r="AS275" s="83"/>
      <c r="AT275" s="83"/>
      <c r="AU275" s="64"/>
      <c r="AV275" s="55">
        <f t="shared" si="38"/>
        <v>374.32756500000005</v>
      </c>
      <c r="AW275" s="86"/>
      <c r="AX275" s="86"/>
      <c r="AY275" s="86"/>
      <c r="AZ275" s="52"/>
      <c r="BA275" s="5">
        <f t="shared" si="39"/>
        <v>100</v>
      </c>
      <c r="BB275" s="5"/>
      <c r="BC275" t="s">
        <v>14</v>
      </c>
      <c r="BD275" s="9" t="s">
        <v>15</v>
      </c>
    </row>
    <row r="276" spans="1:56" x14ac:dyDescent="0.3">
      <c r="A276" s="44" t="s">
        <v>1095</v>
      </c>
      <c r="B276" t="s">
        <v>1096</v>
      </c>
      <c r="D276" s="7">
        <v>1.9</v>
      </c>
      <c r="E276" t="s">
        <v>10</v>
      </c>
      <c r="F276" t="s">
        <v>11</v>
      </c>
      <c r="I276" t="s">
        <v>1097</v>
      </c>
      <c r="O276">
        <v>1968703</v>
      </c>
      <c r="P276">
        <v>422.29094379999998</v>
      </c>
      <c r="R276" s="56">
        <f t="shared" si="32"/>
        <v>445.2801642</v>
      </c>
      <c r="S276" s="90">
        <v>445.27420000000001</v>
      </c>
      <c r="T276" s="90">
        <v>445.27820000000003</v>
      </c>
      <c r="U276" s="90">
        <v>445.27809999999999</v>
      </c>
      <c r="V276" s="8">
        <v>220.80000000000004</v>
      </c>
      <c r="W276" s="55">
        <f t="shared" si="33"/>
        <v>423.29822027</v>
      </c>
      <c r="X276" s="86">
        <v>423.29469999999998</v>
      </c>
      <c r="Y276" s="86">
        <v>423.2955</v>
      </c>
      <c r="Z276" s="86">
        <v>423.29340000000002</v>
      </c>
      <c r="AA276" s="8">
        <v>216.36666666666667</v>
      </c>
      <c r="AB276" s="56">
        <f t="shared" si="34"/>
        <v>440.32476759999997</v>
      </c>
      <c r="AF276" s="64"/>
      <c r="AG276" s="55">
        <f t="shared" si="35"/>
        <v>405.28764960000001</v>
      </c>
      <c r="AH276" s="86"/>
      <c r="AI276" s="86"/>
      <c r="AJ276" s="86"/>
      <c r="AK276" s="64">
        <v>216.70000000000002</v>
      </c>
      <c r="AL276" s="55">
        <f t="shared" si="36"/>
        <v>421.28366779999999</v>
      </c>
      <c r="AP276" s="77">
        <v>207.23333333333335</v>
      </c>
      <c r="AQ276" s="65">
        <f t="shared" si="37"/>
        <v>457.26034540000001</v>
      </c>
      <c r="AR276" s="83"/>
      <c r="AS276" s="83"/>
      <c r="AT276" s="83"/>
      <c r="AU276" s="64"/>
      <c r="AV276" s="55">
        <f t="shared" si="38"/>
        <v>467.28914700000001</v>
      </c>
      <c r="AW276" s="86"/>
      <c r="AX276" s="86"/>
      <c r="AY276" s="86"/>
      <c r="AZ276" s="43"/>
      <c r="BA276" s="5">
        <f t="shared" si="39"/>
        <v>4.2212293945462918</v>
      </c>
      <c r="BB276" s="5"/>
      <c r="BC276" t="s">
        <v>14</v>
      </c>
      <c r="BD276" s="9" t="s">
        <v>15</v>
      </c>
    </row>
    <row r="277" spans="1:56" x14ac:dyDescent="0.3">
      <c r="A277" t="s">
        <v>1098</v>
      </c>
      <c r="B277" t="s">
        <v>1099</v>
      </c>
      <c r="D277" s="7">
        <v>2.2999999999999998</v>
      </c>
      <c r="E277" t="s">
        <v>10</v>
      </c>
      <c r="F277" t="s">
        <v>11</v>
      </c>
      <c r="I277" t="s">
        <v>1100</v>
      </c>
      <c r="O277">
        <v>1968704</v>
      </c>
      <c r="P277">
        <v>541.30156780000004</v>
      </c>
      <c r="R277" s="56">
        <f t="shared" si="32"/>
        <v>564.29078820000007</v>
      </c>
      <c r="S277" s="90">
        <v>564.28920000000005</v>
      </c>
      <c r="T277" s="90">
        <v>564.29110000000003</v>
      </c>
      <c r="U277" s="90">
        <v>564.29240000000004</v>
      </c>
      <c r="V277" s="8">
        <v>238.03333333333333</v>
      </c>
      <c r="W277" s="55">
        <f t="shared" si="33"/>
        <v>542.30884427000001</v>
      </c>
      <c r="X277" s="86">
        <v>542.3075</v>
      </c>
      <c r="Y277" s="86">
        <v>542.30730000000005</v>
      </c>
      <c r="Z277" s="86">
        <v>542.30740000000003</v>
      </c>
      <c r="AA277" s="8">
        <v>232.16666666666666</v>
      </c>
      <c r="AB277" s="56">
        <f t="shared" si="34"/>
        <v>559.33539160000009</v>
      </c>
      <c r="AF277" s="64"/>
      <c r="AG277" s="55">
        <f t="shared" si="35"/>
        <v>524.29827360000002</v>
      </c>
      <c r="AH277" s="86"/>
      <c r="AI277" s="86"/>
      <c r="AJ277" s="86"/>
      <c r="AK277" s="64"/>
      <c r="AL277" s="55">
        <f t="shared" si="36"/>
        <v>540.2942918</v>
      </c>
      <c r="AP277" s="64">
        <v>229.80000000000004</v>
      </c>
      <c r="AQ277" s="65">
        <f t="shared" si="37"/>
        <v>576.27096940000001</v>
      </c>
      <c r="AR277" s="83"/>
      <c r="AS277" s="83"/>
      <c r="AT277" s="83"/>
      <c r="AU277" s="64"/>
      <c r="AV277" s="55">
        <f t="shared" si="38"/>
        <v>586.29977099999996</v>
      </c>
      <c r="AW277" s="86"/>
      <c r="AX277" s="86"/>
      <c r="AY277" s="86"/>
      <c r="AZ277" s="8"/>
      <c r="BA277" s="5">
        <f t="shared" si="39"/>
        <v>1.0193826274228073</v>
      </c>
      <c r="BB277" s="5"/>
      <c r="BC277" t="s">
        <v>14</v>
      </c>
      <c r="BD277" s="9" t="s">
        <v>15</v>
      </c>
    </row>
    <row r="278" spans="1:56" x14ac:dyDescent="0.3">
      <c r="A278" t="s">
        <v>1101</v>
      </c>
      <c r="B278" t="s">
        <v>1102</v>
      </c>
      <c r="D278" s="7">
        <v>3</v>
      </c>
      <c r="E278" t="s">
        <v>10</v>
      </c>
      <c r="F278" t="s">
        <v>11</v>
      </c>
      <c r="G278" t="s">
        <v>1103</v>
      </c>
      <c r="I278" t="s">
        <v>1104</v>
      </c>
      <c r="O278">
        <v>40806</v>
      </c>
      <c r="P278">
        <v>511.25462019999998</v>
      </c>
      <c r="R278" s="56">
        <f t="shared" si="32"/>
        <v>534.2438406</v>
      </c>
      <c r="S278" s="90">
        <v>534.24249999999995</v>
      </c>
      <c r="T278" s="90">
        <v>534.24639999999999</v>
      </c>
      <c r="U278" s="90">
        <v>534.24210000000005</v>
      </c>
      <c r="V278" s="8">
        <v>226.26666666666665</v>
      </c>
      <c r="W278" s="55">
        <f t="shared" si="33"/>
        <v>512.26189666999994</v>
      </c>
      <c r="X278" s="86">
        <v>512.26080000000002</v>
      </c>
      <c r="Y278" s="86">
        <v>512.26350000000002</v>
      </c>
      <c r="Z278" s="86">
        <v>512.26319999999998</v>
      </c>
      <c r="AA278" s="8">
        <v>223.96666666666667</v>
      </c>
      <c r="AB278" s="56">
        <f t="shared" si="34"/>
        <v>529.28844400000003</v>
      </c>
      <c r="AF278" s="64"/>
      <c r="AG278" s="55">
        <f t="shared" si="35"/>
        <v>494.25132600000001</v>
      </c>
      <c r="AH278" s="86"/>
      <c r="AI278" s="86"/>
      <c r="AJ278" s="86"/>
      <c r="AK278" s="64"/>
      <c r="AL278" s="55">
        <f t="shared" si="36"/>
        <v>510.24734419999999</v>
      </c>
      <c r="AP278" s="64">
        <v>224.93333333333331</v>
      </c>
      <c r="AQ278" s="65">
        <f t="shared" si="37"/>
        <v>546.22402179999995</v>
      </c>
      <c r="AR278" s="83"/>
      <c r="AS278" s="83"/>
      <c r="AT278" s="83"/>
      <c r="AU278" s="64"/>
      <c r="AV278" s="55">
        <f t="shared" si="38"/>
        <v>556.25282340000001</v>
      </c>
      <c r="AW278" s="86"/>
      <c r="AX278" s="86"/>
      <c r="AY278" s="86"/>
      <c r="AZ278" s="8"/>
      <c r="BA278" s="5">
        <f t="shared" si="39"/>
        <v>-0.43161184700102995</v>
      </c>
      <c r="BB278" s="8"/>
      <c r="BC278" t="s">
        <v>14</v>
      </c>
      <c r="BD278" s="9" t="s">
        <v>15</v>
      </c>
    </row>
    <row r="279" spans="1:56" x14ac:dyDescent="0.3">
      <c r="A279" t="s">
        <v>1105</v>
      </c>
      <c r="B279" t="s">
        <v>1106</v>
      </c>
      <c r="D279" s="7">
        <v>7.7</v>
      </c>
      <c r="E279" t="s">
        <v>10</v>
      </c>
      <c r="F279" t="s">
        <v>11</v>
      </c>
      <c r="G279" t="s">
        <v>1107</v>
      </c>
      <c r="I279" t="s">
        <v>1108</v>
      </c>
      <c r="O279">
        <v>40812</v>
      </c>
      <c r="P279">
        <v>623.37981379999997</v>
      </c>
      <c r="R279" s="56">
        <f t="shared" si="32"/>
        <v>646.36903419999999</v>
      </c>
      <c r="V279" s="8"/>
      <c r="W279" s="55">
        <f t="shared" si="33"/>
        <v>624.38709026999993</v>
      </c>
      <c r="X279" s="86">
        <v>624.38789999999995</v>
      </c>
      <c r="Y279" s="86">
        <v>624.38930000000005</v>
      </c>
      <c r="Z279" s="86">
        <v>624.39170000000001</v>
      </c>
      <c r="AA279" s="8">
        <v>256.09999999999997</v>
      </c>
      <c r="AB279" s="56">
        <f t="shared" si="34"/>
        <v>641.41363760000002</v>
      </c>
      <c r="AF279" s="64"/>
      <c r="AG279" s="55">
        <f t="shared" si="35"/>
        <v>606.37651959999994</v>
      </c>
      <c r="AH279" s="86"/>
      <c r="AI279" s="86"/>
      <c r="AJ279" s="86"/>
      <c r="AK279" s="64"/>
      <c r="AL279" s="55">
        <f t="shared" si="36"/>
        <v>622.37253779999992</v>
      </c>
      <c r="AP279" s="64">
        <v>250.83333333333334</v>
      </c>
      <c r="AQ279" s="65">
        <f t="shared" si="37"/>
        <v>658.34921539999993</v>
      </c>
      <c r="AR279" s="83"/>
      <c r="AS279" s="83"/>
      <c r="AT279" s="83"/>
      <c r="AU279" s="64"/>
      <c r="AV279" s="55">
        <f t="shared" si="38"/>
        <v>668.37801699999989</v>
      </c>
      <c r="AW279" s="86"/>
      <c r="AX279" s="86"/>
      <c r="AY279" s="86"/>
      <c r="AZ279" s="8"/>
      <c r="BA279" s="5">
        <f t="shared" si="39"/>
        <v>2.0564883509045777</v>
      </c>
      <c r="BB279" s="8"/>
      <c r="BC279" t="s">
        <v>14</v>
      </c>
      <c r="BD279" s="9" t="s">
        <v>15</v>
      </c>
    </row>
    <row r="280" spans="1:56" x14ac:dyDescent="0.3">
      <c r="A280" t="s">
        <v>1109</v>
      </c>
      <c r="B280" t="s">
        <v>1110</v>
      </c>
      <c r="D280" s="7">
        <v>9</v>
      </c>
      <c r="E280" t="s">
        <v>10</v>
      </c>
      <c r="F280" t="s">
        <v>11</v>
      </c>
      <c r="G280" t="s">
        <v>1111</v>
      </c>
      <c r="I280" t="s">
        <v>1112</v>
      </c>
      <c r="O280">
        <v>59316</v>
      </c>
      <c r="P280">
        <v>677.49952819999999</v>
      </c>
      <c r="R280" s="56">
        <f t="shared" si="32"/>
        <v>700.48874860000001</v>
      </c>
      <c r="S280" s="90">
        <v>700.48839999999996</v>
      </c>
      <c r="T280" s="90">
        <v>700.4905</v>
      </c>
      <c r="U280" s="90">
        <v>700.4896</v>
      </c>
      <c r="V280" s="8">
        <v>277.5</v>
      </c>
      <c r="W280" s="55">
        <f t="shared" si="33"/>
        <v>678.50680466999995</v>
      </c>
      <c r="X280" s="86">
        <v>678.50580000000002</v>
      </c>
      <c r="Y280" s="86">
        <v>678.50720000000001</v>
      </c>
      <c r="Z280" s="86">
        <v>678.50340000000006</v>
      </c>
      <c r="AA280" s="8">
        <v>273.96666666666664</v>
      </c>
      <c r="AB280" s="56">
        <f t="shared" si="34"/>
        <v>695.53335200000004</v>
      </c>
      <c r="AF280" s="64"/>
      <c r="AG280" s="55">
        <f t="shared" si="35"/>
        <v>660.49623399999996</v>
      </c>
      <c r="AH280" s="86"/>
      <c r="AI280" s="86"/>
      <c r="AJ280" s="86"/>
      <c r="AK280" s="64"/>
      <c r="AL280" s="55">
        <f t="shared" si="36"/>
        <v>676.49225219999994</v>
      </c>
      <c r="AP280" s="64"/>
      <c r="AQ280" s="65">
        <f t="shared" si="37"/>
        <v>712.46892979999996</v>
      </c>
      <c r="AR280" s="83"/>
      <c r="AS280" s="83"/>
      <c r="AT280" s="83"/>
      <c r="AU280" s="64"/>
      <c r="AV280" s="55">
        <f t="shared" si="38"/>
        <v>722.49773139999991</v>
      </c>
      <c r="AW280" s="86"/>
      <c r="AX280" s="86"/>
      <c r="AY280" s="86"/>
      <c r="AZ280" s="8">
        <v>278.56666666666666</v>
      </c>
      <c r="BA280" s="5">
        <f t="shared" si="39"/>
        <v>100</v>
      </c>
      <c r="BB280" s="8"/>
      <c r="BC280" t="s">
        <v>14</v>
      </c>
      <c r="BD280" s="9" t="s">
        <v>15</v>
      </c>
    </row>
    <row r="281" spans="1:56" x14ac:dyDescent="0.3">
      <c r="A281" t="s">
        <v>1113</v>
      </c>
      <c r="B281" t="s">
        <v>862</v>
      </c>
      <c r="D281" s="7">
        <v>11.9</v>
      </c>
      <c r="E281" t="s">
        <v>10</v>
      </c>
      <c r="F281" t="s">
        <v>11</v>
      </c>
      <c r="G281" t="s">
        <v>1114</v>
      </c>
      <c r="I281" t="s">
        <v>1115</v>
      </c>
      <c r="O281">
        <v>1968718</v>
      </c>
      <c r="P281">
        <v>553.50698220000004</v>
      </c>
      <c r="R281" s="56">
        <f t="shared" si="32"/>
        <v>576.49620260000006</v>
      </c>
      <c r="S281" s="90">
        <v>576.49760000000003</v>
      </c>
      <c r="T281" s="90">
        <v>576.49670000000003</v>
      </c>
      <c r="U281" s="90">
        <v>576.50139999999999</v>
      </c>
      <c r="V281" s="8">
        <v>253.36666666666667</v>
      </c>
      <c r="W281" s="55">
        <f t="shared" si="33"/>
        <v>554.51425867</v>
      </c>
      <c r="X281" s="86">
        <v>554.51279999999997</v>
      </c>
      <c r="Y281" s="86">
        <v>554.51570000000004</v>
      </c>
      <c r="Z281" s="86">
        <v>554.51499999999999</v>
      </c>
      <c r="AA281" s="8">
        <v>259.09999999999997</v>
      </c>
      <c r="AB281" s="56">
        <f t="shared" si="34"/>
        <v>571.54080600000009</v>
      </c>
      <c r="AF281" s="64"/>
      <c r="AG281" s="55">
        <f t="shared" si="35"/>
        <v>536.50368800000001</v>
      </c>
      <c r="AH281" s="86"/>
      <c r="AI281" s="86"/>
      <c r="AJ281" s="86"/>
      <c r="AK281" s="64">
        <v>259.56666666666666</v>
      </c>
      <c r="AL281" s="55">
        <f t="shared" si="36"/>
        <v>552.49970619999999</v>
      </c>
      <c r="AP281" s="64">
        <v>252.83333333333334</v>
      </c>
      <c r="AQ281" s="65">
        <f t="shared" si="37"/>
        <v>588.47638380000001</v>
      </c>
      <c r="AR281" s="83"/>
      <c r="AS281" s="83"/>
      <c r="AT281" s="83"/>
      <c r="AU281" s="64"/>
      <c r="AV281" s="55">
        <f t="shared" si="38"/>
        <v>598.50518539999996</v>
      </c>
      <c r="AW281" s="86"/>
      <c r="AX281" s="86"/>
      <c r="AY281" s="86"/>
      <c r="AZ281" s="8"/>
      <c r="BA281" s="5">
        <f t="shared" si="39"/>
        <v>2.4186285861314643</v>
      </c>
      <c r="BB281" s="8"/>
      <c r="BC281" t="s">
        <v>14</v>
      </c>
      <c r="BD281" s="9" t="s">
        <v>15</v>
      </c>
    </row>
    <row r="282" spans="1:56" x14ac:dyDescent="0.3">
      <c r="A282" t="s">
        <v>1116</v>
      </c>
      <c r="B282" t="s">
        <v>1117</v>
      </c>
      <c r="D282" s="7">
        <v>8.6</v>
      </c>
      <c r="E282" t="s">
        <v>10</v>
      </c>
      <c r="F282" t="s">
        <v>11</v>
      </c>
      <c r="G282" t="s">
        <v>1118</v>
      </c>
      <c r="I282" t="s">
        <v>1119</v>
      </c>
      <c r="O282">
        <v>1968721</v>
      </c>
      <c r="P282">
        <v>755.54647580000005</v>
      </c>
      <c r="R282" s="56">
        <f t="shared" si="32"/>
        <v>778.53569620000007</v>
      </c>
      <c r="S282" s="90">
        <v>778.53589999999997</v>
      </c>
      <c r="T282" s="90">
        <v>778.53700000000003</v>
      </c>
      <c r="U282" s="90">
        <v>778.53869999999995</v>
      </c>
      <c r="V282" s="8">
        <v>285.03333333333336</v>
      </c>
      <c r="W282" s="55">
        <f t="shared" si="33"/>
        <v>756.55375227000002</v>
      </c>
      <c r="X282" s="86">
        <v>756.55560000000003</v>
      </c>
      <c r="Y282" s="86">
        <v>756.55629999999996</v>
      </c>
      <c r="Z282" s="86">
        <v>756.55650000000003</v>
      </c>
      <c r="AA282" s="8">
        <v>282.2</v>
      </c>
      <c r="AB282" s="56">
        <f t="shared" si="34"/>
        <v>773.5802996000001</v>
      </c>
      <c r="AF282" s="64"/>
      <c r="AG282" s="55">
        <f t="shared" si="35"/>
        <v>738.54318160000003</v>
      </c>
      <c r="AH282" s="86"/>
      <c r="AI282" s="86"/>
      <c r="AJ282" s="86"/>
      <c r="AK282" s="64"/>
      <c r="AL282" s="55">
        <f t="shared" si="36"/>
        <v>754.53919980000001</v>
      </c>
      <c r="AP282" s="64"/>
      <c r="AQ282" s="65">
        <f t="shared" si="37"/>
        <v>790.51587740000002</v>
      </c>
      <c r="AR282" s="83"/>
      <c r="AS282" s="83"/>
      <c r="AT282" s="83"/>
      <c r="AU282" s="64"/>
      <c r="AV282" s="55">
        <f t="shared" si="38"/>
        <v>800.54467899999997</v>
      </c>
      <c r="AW282" s="86"/>
      <c r="AX282" s="86"/>
      <c r="AY282" s="86"/>
      <c r="AZ282" s="9">
        <v>290.59999999999997</v>
      </c>
      <c r="BA282" s="5">
        <f t="shared" si="39"/>
        <v>100</v>
      </c>
      <c r="BC282" t="s">
        <v>14</v>
      </c>
      <c r="BD282" s="9" t="s">
        <v>15</v>
      </c>
    </row>
    <row r="283" spans="1:56" x14ac:dyDescent="0.3">
      <c r="A283" t="s">
        <v>1120</v>
      </c>
      <c r="B283" t="s">
        <v>757</v>
      </c>
      <c r="D283" s="7">
        <v>12.5</v>
      </c>
      <c r="E283" t="s">
        <v>10</v>
      </c>
      <c r="F283" t="s">
        <v>11</v>
      </c>
      <c r="G283" t="s">
        <v>1121</v>
      </c>
      <c r="I283" t="s">
        <v>1122</v>
      </c>
      <c r="O283">
        <v>39614</v>
      </c>
      <c r="P283">
        <v>785.59342340000001</v>
      </c>
      <c r="R283" s="56">
        <f t="shared" si="32"/>
        <v>808.58264380000003</v>
      </c>
      <c r="S283" s="90">
        <v>808.58370000000002</v>
      </c>
      <c r="T283" s="90">
        <v>808.58389999999997</v>
      </c>
      <c r="U283" s="90">
        <v>808.58860000000004</v>
      </c>
      <c r="V283" s="8">
        <v>293.90000000000003</v>
      </c>
      <c r="W283" s="55">
        <f t="shared" si="33"/>
        <v>786.60069986999997</v>
      </c>
      <c r="X283" s="86">
        <v>786.60429999999997</v>
      </c>
      <c r="Y283" s="86">
        <v>786.59780000000001</v>
      </c>
      <c r="Z283" s="86">
        <v>786.60299999999995</v>
      </c>
      <c r="AA283" s="8">
        <v>292.26666666666665</v>
      </c>
      <c r="AB283" s="56">
        <f t="shared" si="34"/>
        <v>803.62724720000006</v>
      </c>
      <c r="AF283" s="64"/>
      <c r="AG283" s="55">
        <f t="shared" si="35"/>
        <v>768.59012919999998</v>
      </c>
      <c r="AH283" s="86"/>
      <c r="AI283" s="86"/>
      <c r="AJ283" s="86"/>
      <c r="AK283" s="64"/>
      <c r="AL283" s="55">
        <f t="shared" si="36"/>
        <v>784.58614739999996</v>
      </c>
      <c r="AP283" s="64"/>
      <c r="AQ283" s="65">
        <f t="shared" si="37"/>
        <v>820.56282499999998</v>
      </c>
      <c r="AR283" s="83"/>
      <c r="AS283" s="83"/>
      <c r="AT283" s="83"/>
      <c r="AU283" s="64"/>
      <c r="AV283" s="55">
        <f t="shared" si="38"/>
        <v>830.59162659999993</v>
      </c>
      <c r="AW283" s="86"/>
      <c r="AX283" s="86"/>
      <c r="AY283" s="86"/>
      <c r="AZ283" s="8">
        <v>297.83333333333331</v>
      </c>
      <c r="BA283" s="5">
        <f t="shared" si="39"/>
        <v>100</v>
      </c>
      <c r="BB283" s="5"/>
      <c r="BC283" t="s">
        <v>14</v>
      </c>
      <c r="BD283" s="9" t="s">
        <v>15</v>
      </c>
    </row>
    <row r="284" spans="1:56" x14ac:dyDescent="0.3">
      <c r="A284" t="s">
        <v>1123</v>
      </c>
      <c r="B284" t="s">
        <v>1124</v>
      </c>
      <c r="D284" s="7">
        <v>10</v>
      </c>
      <c r="E284" t="s">
        <v>10</v>
      </c>
      <c r="F284" t="s">
        <v>11</v>
      </c>
      <c r="G284" t="s">
        <v>1125</v>
      </c>
      <c r="I284" t="s">
        <v>1126</v>
      </c>
      <c r="O284">
        <v>60795</v>
      </c>
      <c r="P284">
        <v>787.51517739999997</v>
      </c>
      <c r="R284" s="56">
        <f t="shared" si="32"/>
        <v>810.50439779999999</v>
      </c>
      <c r="S284" s="90">
        <v>810.50609999999995</v>
      </c>
      <c r="T284" s="90">
        <v>810.50739999999996</v>
      </c>
      <c r="U284" s="90">
        <v>810.50689999999997</v>
      </c>
      <c r="V284" s="8">
        <v>284.73333333333329</v>
      </c>
      <c r="W284" s="55">
        <f t="shared" si="33"/>
        <v>788.52245386999994</v>
      </c>
      <c r="X284" s="86">
        <v>788.52329999999995</v>
      </c>
      <c r="Y284" s="86">
        <v>788.5249</v>
      </c>
      <c r="Z284" s="86">
        <v>788.52560000000005</v>
      </c>
      <c r="AA284" s="8">
        <v>280.60000000000002</v>
      </c>
      <c r="AB284" s="56">
        <f t="shared" si="34"/>
        <v>805.54900120000002</v>
      </c>
      <c r="AF284" s="64"/>
      <c r="AG284" s="55">
        <f t="shared" si="35"/>
        <v>770.51188319999994</v>
      </c>
      <c r="AH284" s="86"/>
      <c r="AI284" s="86"/>
      <c r="AJ284" s="86"/>
      <c r="AK284" s="64"/>
      <c r="AL284" s="55">
        <f t="shared" si="36"/>
        <v>786.50790139999992</v>
      </c>
      <c r="AP284" s="64">
        <v>278.33333333333337</v>
      </c>
      <c r="AQ284" s="65">
        <f t="shared" si="37"/>
        <v>822.48457899999994</v>
      </c>
      <c r="AR284" s="83"/>
      <c r="AS284" s="83"/>
      <c r="AT284" s="83"/>
      <c r="AU284" s="64"/>
      <c r="AV284" s="55">
        <f t="shared" si="38"/>
        <v>832.51338059999989</v>
      </c>
      <c r="AW284" s="86"/>
      <c r="AX284" s="86"/>
      <c r="AY284" s="86"/>
      <c r="AZ284" s="8"/>
      <c r="BA284" s="5">
        <f t="shared" si="39"/>
        <v>0.80779282489902049</v>
      </c>
      <c r="BB284" s="5"/>
      <c r="BC284" t="s">
        <v>14</v>
      </c>
      <c r="BD284" s="9" t="s">
        <v>15</v>
      </c>
    </row>
    <row r="285" spans="1:56" x14ac:dyDescent="0.3">
      <c r="A285" t="s">
        <v>1127</v>
      </c>
      <c r="B285" t="s">
        <v>1128</v>
      </c>
      <c r="D285" s="7">
        <v>1</v>
      </c>
      <c r="E285" t="s">
        <v>10</v>
      </c>
      <c r="F285" t="s">
        <v>11</v>
      </c>
      <c r="G285" t="s">
        <v>1129</v>
      </c>
      <c r="I285" t="s">
        <v>1130</v>
      </c>
      <c r="O285">
        <v>1968717</v>
      </c>
      <c r="P285">
        <v>283.28749920000001</v>
      </c>
      <c r="R285" s="56">
        <f t="shared" si="32"/>
        <v>306.27671960000004</v>
      </c>
      <c r="S285" s="90">
        <v>306.27670000000001</v>
      </c>
      <c r="T285" s="90">
        <v>306.27440000000001</v>
      </c>
      <c r="U285" s="90">
        <v>306.27730000000003</v>
      </c>
      <c r="V285" s="8">
        <v>185.86666666666667</v>
      </c>
      <c r="W285" s="55">
        <f t="shared" si="33"/>
        <v>284.29477567000004</v>
      </c>
      <c r="X285" s="86">
        <v>284.29509999999999</v>
      </c>
      <c r="Y285" s="86">
        <v>284.29390000000001</v>
      </c>
      <c r="Z285" s="86">
        <v>284.29450000000003</v>
      </c>
      <c r="AA285" s="8">
        <v>183.93333333333331</v>
      </c>
      <c r="AB285" s="56">
        <f t="shared" si="34"/>
        <v>301.32132300000001</v>
      </c>
      <c r="AF285" s="64"/>
      <c r="AG285" s="55">
        <f t="shared" si="35"/>
        <v>266.28420500000004</v>
      </c>
      <c r="AH285" s="86"/>
      <c r="AI285" s="86"/>
      <c r="AJ285" s="86"/>
      <c r="AK285" s="64"/>
      <c r="AL285" s="55">
        <f t="shared" si="36"/>
        <v>282.28022320000002</v>
      </c>
      <c r="AP285" s="64"/>
      <c r="AQ285" s="65">
        <f t="shared" si="37"/>
        <v>318.25690080000004</v>
      </c>
      <c r="AR285" s="83"/>
      <c r="AS285" s="83"/>
      <c r="AT285" s="83"/>
      <c r="AU285" s="64"/>
      <c r="AV285" s="55">
        <f t="shared" si="38"/>
        <v>328.28570240000005</v>
      </c>
      <c r="AW285" s="86"/>
      <c r="AX285" s="86"/>
      <c r="AY285" s="86"/>
      <c r="AZ285" s="8"/>
      <c r="BA285" s="5">
        <f t="shared" si="39"/>
        <v>100</v>
      </c>
      <c r="BB285" s="5"/>
      <c r="BC285" t="s">
        <v>14</v>
      </c>
      <c r="BD285" s="9" t="s">
        <v>15</v>
      </c>
    </row>
    <row r="286" spans="1:56" x14ac:dyDescent="0.3">
      <c r="A286" t="s">
        <v>1131</v>
      </c>
      <c r="B286" t="s">
        <v>987</v>
      </c>
      <c r="D286" s="7">
        <v>1</v>
      </c>
      <c r="E286" t="s">
        <v>10</v>
      </c>
      <c r="F286" t="s">
        <v>11</v>
      </c>
      <c r="G286" t="s">
        <v>1132</v>
      </c>
      <c r="I286" t="s">
        <v>1133</v>
      </c>
      <c r="O286">
        <v>63322</v>
      </c>
      <c r="P286">
        <v>432.32394240000002</v>
      </c>
      <c r="R286" s="56">
        <f t="shared" si="32"/>
        <v>455.31316280000004</v>
      </c>
      <c r="S286" s="90">
        <v>455.31110000000001</v>
      </c>
      <c r="T286" s="90">
        <v>455.31180000000001</v>
      </c>
      <c r="U286" s="90">
        <v>455.30829999999997</v>
      </c>
      <c r="V286" s="8">
        <v>212.83333333333334</v>
      </c>
      <c r="W286" s="55">
        <f t="shared" si="33"/>
        <v>433.33121887000004</v>
      </c>
      <c r="AA286" s="8"/>
      <c r="AB286" s="56">
        <f t="shared" si="34"/>
        <v>450.35776620000001</v>
      </c>
      <c r="AF286" s="64"/>
      <c r="AG286" s="55">
        <f t="shared" si="35"/>
        <v>415.32064820000005</v>
      </c>
      <c r="AH286" s="86"/>
      <c r="AI286" s="86"/>
      <c r="AJ286" s="86"/>
      <c r="AK286" s="64"/>
      <c r="AL286" s="55">
        <f t="shared" si="36"/>
        <v>431.31666640000003</v>
      </c>
      <c r="AP286" s="64">
        <v>207.70000000000002</v>
      </c>
      <c r="AQ286" s="65">
        <f t="shared" si="37"/>
        <v>467.29334400000005</v>
      </c>
      <c r="AR286" s="83"/>
      <c r="AS286" s="83"/>
      <c r="AT286" s="83"/>
      <c r="AU286" s="64"/>
      <c r="AV286" s="55">
        <f t="shared" si="38"/>
        <v>477.32214560000006</v>
      </c>
      <c r="AW286" s="86"/>
      <c r="AX286" s="86"/>
      <c r="AY286" s="86"/>
      <c r="AZ286" s="8"/>
      <c r="BA286" s="5" t="e">
        <f t="shared" si="39"/>
        <v>#DIV/0!</v>
      </c>
      <c r="BB286" s="5"/>
      <c r="BC286" t="s">
        <v>14</v>
      </c>
      <c r="BD286" s="9" t="s">
        <v>15</v>
      </c>
    </row>
    <row r="287" spans="1:56" x14ac:dyDescent="0.3">
      <c r="A287" t="s">
        <v>1134</v>
      </c>
      <c r="B287" t="s">
        <v>1135</v>
      </c>
      <c r="D287" s="7">
        <v>1.1000000000000001</v>
      </c>
      <c r="E287" t="s">
        <v>10</v>
      </c>
      <c r="F287" t="s">
        <v>11</v>
      </c>
      <c r="G287" t="s">
        <v>1136</v>
      </c>
      <c r="I287" t="s">
        <v>1137</v>
      </c>
      <c r="O287">
        <v>1968713</v>
      </c>
      <c r="P287">
        <v>434.33959160000001</v>
      </c>
      <c r="R287" s="56">
        <f t="shared" si="32"/>
        <v>457.32881200000003</v>
      </c>
      <c r="S287" s="90">
        <v>457.32799999999997</v>
      </c>
      <c r="T287" s="90">
        <v>457.32940000000002</v>
      </c>
      <c r="U287" s="90">
        <v>457.33030000000002</v>
      </c>
      <c r="V287" s="8">
        <v>211.53333333333333</v>
      </c>
      <c r="W287" s="55">
        <f t="shared" si="33"/>
        <v>435.34686807000003</v>
      </c>
      <c r="AA287" s="8"/>
      <c r="AB287" s="56">
        <f t="shared" si="34"/>
        <v>452.3734154</v>
      </c>
      <c r="AF287" s="64"/>
      <c r="AG287" s="55">
        <f t="shared" si="35"/>
        <v>417.33629740000003</v>
      </c>
      <c r="AH287" s="86"/>
      <c r="AI287" s="86"/>
      <c r="AJ287" s="86"/>
      <c r="AK287" s="64"/>
      <c r="AL287" s="55">
        <f t="shared" si="36"/>
        <v>433.33231560000002</v>
      </c>
      <c r="AP287" s="64"/>
      <c r="AQ287" s="65">
        <f t="shared" si="37"/>
        <v>469.30899320000003</v>
      </c>
      <c r="AR287" s="83"/>
      <c r="AS287" s="83"/>
      <c r="AT287" s="83"/>
      <c r="AU287" s="64"/>
      <c r="AV287" s="55">
        <f t="shared" si="38"/>
        <v>479.33779480000004</v>
      </c>
      <c r="AW287" s="86"/>
      <c r="AX287" s="86"/>
      <c r="AY287" s="86"/>
      <c r="AZ287" s="8">
        <v>216.53333333333333</v>
      </c>
      <c r="BA287" s="5" t="e">
        <f t="shared" si="39"/>
        <v>#DIV/0!</v>
      </c>
      <c r="BB287" s="5"/>
      <c r="BC287" t="s">
        <v>14</v>
      </c>
      <c r="BD287" s="9" t="s">
        <v>15</v>
      </c>
    </row>
    <row r="288" spans="1:56" x14ac:dyDescent="0.3">
      <c r="A288" s="44" t="s">
        <v>1138</v>
      </c>
      <c r="B288" t="s">
        <v>1139</v>
      </c>
      <c r="D288" s="7">
        <v>9.3000000000000007</v>
      </c>
      <c r="E288" t="s">
        <v>10</v>
      </c>
      <c r="F288" t="s">
        <v>11</v>
      </c>
      <c r="G288" t="s">
        <v>1140</v>
      </c>
      <c r="I288" t="s">
        <v>1141</v>
      </c>
      <c r="O288">
        <v>61968</v>
      </c>
      <c r="P288">
        <v>561.41580299999998</v>
      </c>
      <c r="R288" s="56">
        <f t="shared" si="32"/>
        <v>584.4050234</v>
      </c>
      <c r="V288" s="8"/>
      <c r="W288" s="55">
        <f t="shared" si="33"/>
        <v>562.42307946999995</v>
      </c>
      <c r="X288" s="86">
        <v>562.42579999999998</v>
      </c>
      <c r="Y288" s="86">
        <v>562.42439999999999</v>
      </c>
      <c r="Z288" s="86">
        <v>562.42690000000005</v>
      </c>
      <c r="AA288" s="8">
        <v>250.96666666666667</v>
      </c>
      <c r="AB288" s="56">
        <f t="shared" si="34"/>
        <v>579.44962680000003</v>
      </c>
      <c r="AF288" s="64"/>
      <c r="AG288" s="55">
        <f t="shared" si="35"/>
        <v>544.41250879999996</v>
      </c>
      <c r="AH288" s="86"/>
      <c r="AI288" s="86"/>
      <c r="AJ288" s="86"/>
      <c r="AK288" s="64">
        <v>251.19999999999996</v>
      </c>
      <c r="AL288" s="55">
        <f t="shared" si="36"/>
        <v>560.40852699999994</v>
      </c>
      <c r="AP288" s="77">
        <v>239.76666666666665</v>
      </c>
      <c r="AQ288" s="65">
        <f t="shared" si="37"/>
        <v>596.38520459999995</v>
      </c>
      <c r="AR288" s="83"/>
      <c r="AS288" s="83"/>
      <c r="AT288" s="83"/>
      <c r="AU288" s="64"/>
      <c r="AV288" s="55">
        <f t="shared" si="38"/>
        <v>606.4140061999999</v>
      </c>
      <c r="AW288" s="86"/>
      <c r="AX288" s="86"/>
      <c r="AY288" s="86"/>
      <c r="AZ288" s="8"/>
      <c r="BA288" s="5">
        <f t="shared" si="39"/>
        <v>4.4627440563155867</v>
      </c>
      <c r="BB288" s="5"/>
      <c r="BC288" t="s">
        <v>14</v>
      </c>
      <c r="BD288" s="9" t="s">
        <v>15</v>
      </c>
    </row>
    <row r="289" spans="1:56" x14ac:dyDescent="0.3">
      <c r="A289" t="s">
        <v>1142</v>
      </c>
      <c r="B289" t="s">
        <v>1143</v>
      </c>
      <c r="D289" s="7">
        <v>1.3</v>
      </c>
      <c r="E289" t="s">
        <v>10</v>
      </c>
      <c r="F289" t="s">
        <v>11</v>
      </c>
      <c r="G289" t="s">
        <v>1144</v>
      </c>
      <c r="I289" t="s">
        <v>1145</v>
      </c>
      <c r="O289">
        <v>577187</v>
      </c>
      <c r="P289">
        <v>369.32427680000001</v>
      </c>
      <c r="R289" s="56">
        <f t="shared" si="32"/>
        <v>392.31349720000003</v>
      </c>
      <c r="S289" s="90">
        <v>392.31450000000001</v>
      </c>
      <c r="T289" s="90">
        <v>392.31229999999999</v>
      </c>
      <c r="U289" s="90">
        <v>392.31270000000001</v>
      </c>
      <c r="V289" s="8">
        <v>209.4</v>
      </c>
      <c r="W289" s="55">
        <f t="shared" si="33"/>
        <v>370.33155327000003</v>
      </c>
      <c r="AA289" s="8"/>
      <c r="AB289" s="56">
        <f t="shared" si="34"/>
        <v>387.3581006</v>
      </c>
      <c r="AF289" s="64"/>
      <c r="AG289" s="55">
        <f t="shared" si="35"/>
        <v>352.32098260000004</v>
      </c>
      <c r="AH289" s="86"/>
      <c r="AI289" s="86"/>
      <c r="AJ289" s="86"/>
      <c r="AK289" s="64">
        <v>206.9</v>
      </c>
      <c r="AL289" s="55">
        <f t="shared" si="36"/>
        <v>368.31700080000002</v>
      </c>
      <c r="AP289" s="64">
        <v>201.26666666666668</v>
      </c>
      <c r="AQ289" s="65">
        <f t="shared" si="37"/>
        <v>404.29367840000003</v>
      </c>
      <c r="AR289" s="83"/>
      <c r="AS289" s="83"/>
      <c r="AT289" s="83"/>
      <c r="AU289" s="64">
        <v>206.33333333333334</v>
      </c>
      <c r="AV289" s="55">
        <f t="shared" si="38"/>
        <v>414.32248000000004</v>
      </c>
      <c r="AW289" s="86"/>
      <c r="AX289" s="86"/>
      <c r="AY289" s="86"/>
      <c r="AZ289" s="8">
        <v>211.4</v>
      </c>
      <c r="BA289" s="5" t="e">
        <f t="shared" si="39"/>
        <v>#DIV/0!</v>
      </c>
      <c r="BB289" s="5"/>
      <c r="BC289" t="s">
        <v>14</v>
      </c>
      <c r="BD289" s="9" t="s">
        <v>15</v>
      </c>
    </row>
    <row r="290" spans="1:56" x14ac:dyDescent="0.3">
      <c r="A290" t="s">
        <v>1146</v>
      </c>
      <c r="B290" t="s">
        <v>1147</v>
      </c>
      <c r="D290" s="7">
        <v>13.6</v>
      </c>
      <c r="E290" t="s">
        <v>10</v>
      </c>
      <c r="F290" t="s">
        <v>11</v>
      </c>
      <c r="G290" t="s">
        <v>1148</v>
      </c>
      <c r="I290" t="s">
        <v>1149</v>
      </c>
      <c r="O290">
        <v>103020</v>
      </c>
      <c r="P290">
        <v>583.55392979999999</v>
      </c>
      <c r="R290" s="56">
        <f t="shared" si="32"/>
        <v>606.54315020000001</v>
      </c>
      <c r="S290" s="90">
        <v>606.54139999999995</v>
      </c>
      <c r="T290" s="90">
        <v>606.54179999999997</v>
      </c>
      <c r="U290" s="90">
        <v>606.54669999999999</v>
      </c>
      <c r="V290" s="8">
        <v>263.5</v>
      </c>
      <c r="W290" s="55">
        <f t="shared" si="33"/>
        <v>584.56120626999996</v>
      </c>
      <c r="X290" s="86">
        <v>584.56230000000005</v>
      </c>
      <c r="Y290" s="86">
        <v>584.56200000000001</v>
      </c>
      <c r="Z290" s="86">
        <v>584.5625</v>
      </c>
      <c r="AA290" s="8">
        <v>265.43333333333334</v>
      </c>
      <c r="AB290" s="56">
        <f t="shared" si="34"/>
        <v>601.58775360000004</v>
      </c>
      <c r="AF290" s="64"/>
      <c r="AG290" s="55">
        <f t="shared" si="35"/>
        <v>566.55063559999996</v>
      </c>
      <c r="AH290" s="86"/>
      <c r="AI290" s="86"/>
      <c r="AJ290" s="86"/>
      <c r="AK290" s="64"/>
      <c r="AL290" s="55">
        <f t="shared" si="36"/>
        <v>582.54665379999994</v>
      </c>
      <c r="AP290" s="64"/>
      <c r="AQ290" s="65">
        <f t="shared" si="37"/>
        <v>618.52333139999996</v>
      </c>
      <c r="AR290" s="83"/>
      <c r="AS290" s="83"/>
      <c r="AT290" s="83"/>
      <c r="AU290" s="64">
        <v>263.56666666666666</v>
      </c>
      <c r="AV290" s="55">
        <f t="shared" si="38"/>
        <v>628.55213299999991</v>
      </c>
      <c r="AW290" s="86"/>
      <c r="AX290" s="86"/>
      <c r="AY290" s="86"/>
      <c r="AZ290" s="8">
        <v>268.56666666666666</v>
      </c>
      <c r="BA290" s="5">
        <f t="shared" si="39"/>
        <v>100</v>
      </c>
      <c r="BB290" s="5"/>
      <c r="BC290" t="s">
        <v>14</v>
      </c>
      <c r="BD290" s="9" t="s">
        <v>15</v>
      </c>
    </row>
    <row r="291" spans="1:56" x14ac:dyDescent="0.3">
      <c r="A291" t="s">
        <v>1150</v>
      </c>
      <c r="B291" t="s">
        <v>1151</v>
      </c>
      <c r="D291" s="7">
        <v>13.5</v>
      </c>
      <c r="E291" t="s">
        <v>10</v>
      </c>
      <c r="F291" t="s">
        <v>11</v>
      </c>
      <c r="G291" t="s">
        <v>1152</v>
      </c>
      <c r="I291" t="s">
        <v>1153</v>
      </c>
      <c r="O291">
        <v>1968716</v>
      </c>
      <c r="P291">
        <v>507.50150300000001</v>
      </c>
      <c r="R291" s="56">
        <f t="shared" si="32"/>
        <v>530.49072339999998</v>
      </c>
      <c r="S291" s="90">
        <v>530.49220000000003</v>
      </c>
      <c r="T291" s="90">
        <v>530.49</v>
      </c>
      <c r="U291" s="90">
        <v>530.49199999999996</v>
      </c>
      <c r="V291" s="8">
        <v>245.30000000000004</v>
      </c>
      <c r="W291" s="55">
        <f t="shared" si="33"/>
        <v>508.50877947000004</v>
      </c>
      <c r="X291" s="86">
        <v>508.51170000000002</v>
      </c>
      <c r="Y291" s="86">
        <v>508.5086</v>
      </c>
      <c r="Z291" s="86">
        <v>508.50909999999999</v>
      </c>
      <c r="AA291" s="8">
        <v>249.4</v>
      </c>
      <c r="AB291" s="56">
        <f t="shared" si="34"/>
        <v>525.53532680000001</v>
      </c>
      <c r="AF291" s="64"/>
      <c r="AG291" s="55">
        <f t="shared" si="35"/>
        <v>490.49820880000004</v>
      </c>
      <c r="AH291" s="86"/>
      <c r="AI291" s="86"/>
      <c r="AJ291" s="86"/>
      <c r="AK291" s="64">
        <v>249.13333333333333</v>
      </c>
      <c r="AL291" s="55">
        <f t="shared" si="36"/>
        <v>506.49422700000002</v>
      </c>
      <c r="AP291" s="64"/>
      <c r="AQ291" s="65">
        <f t="shared" si="37"/>
        <v>542.47090460000004</v>
      </c>
      <c r="AR291" s="83"/>
      <c r="AS291" s="83"/>
      <c r="AT291" s="83"/>
      <c r="AU291" s="64">
        <v>246.4</v>
      </c>
      <c r="AV291" s="55">
        <f t="shared" si="38"/>
        <v>552.49970619999999</v>
      </c>
      <c r="AW291" s="86"/>
      <c r="AX291" s="86"/>
      <c r="AY291" s="86"/>
      <c r="AZ291" s="8">
        <v>252.83333333333334</v>
      </c>
      <c r="BA291" s="5">
        <f t="shared" si="39"/>
        <v>100</v>
      </c>
      <c r="BB291" s="5"/>
      <c r="BC291" t="s">
        <v>14</v>
      </c>
      <c r="BD291" s="9" t="s">
        <v>15</v>
      </c>
    </row>
    <row r="292" spans="1:56" x14ac:dyDescent="0.3">
      <c r="A292" s="44" t="s">
        <v>1154</v>
      </c>
      <c r="B292" t="s">
        <v>1155</v>
      </c>
      <c r="D292" s="7">
        <v>3</v>
      </c>
      <c r="E292" t="s">
        <v>10</v>
      </c>
      <c r="F292" t="s">
        <v>11</v>
      </c>
      <c r="G292" t="s">
        <v>1156</v>
      </c>
      <c r="I292" t="s">
        <v>1157</v>
      </c>
      <c r="O292">
        <v>102934</v>
      </c>
      <c r="P292">
        <v>367.24874679999999</v>
      </c>
      <c r="R292" s="56">
        <f t="shared" si="32"/>
        <v>390.23796720000001</v>
      </c>
      <c r="S292" s="90">
        <v>390.23590000000002</v>
      </c>
      <c r="T292" s="90">
        <v>390.23880000000003</v>
      </c>
      <c r="U292" s="90">
        <v>390.2398</v>
      </c>
      <c r="V292" s="8">
        <v>207.1</v>
      </c>
      <c r="W292" s="55">
        <f t="shared" si="33"/>
        <v>368.25602327000001</v>
      </c>
      <c r="X292" s="86">
        <v>368.25240000000002</v>
      </c>
      <c r="Y292" s="86">
        <v>368.25540000000001</v>
      </c>
      <c r="Z292" s="86">
        <v>368.25409999999999</v>
      </c>
      <c r="AA292" s="8">
        <v>204.03333333333333</v>
      </c>
      <c r="AB292" s="56">
        <f t="shared" si="34"/>
        <v>385.28257059999999</v>
      </c>
      <c r="AF292" s="64"/>
      <c r="AG292" s="55">
        <f t="shared" si="35"/>
        <v>350.24545260000002</v>
      </c>
      <c r="AH292" s="86"/>
      <c r="AI292" s="86"/>
      <c r="AJ292" s="86"/>
      <c r="AK292" s="64"/>
      <c r="AL292" s="55">
        <f t="shared" si="36"/>
        <v>366.2414708</v>
      </c>
      <c r="AP292" s="77">
        <v>191.33333333333334</v>
      </c>
      <c r="AQ292" s="65">
        <f t="shared" si="37"/>
        <v>402.21814840000002</v>
      </c>
      <c r="AR292" s="83"/>
      <c r="AS292" s="83"/>
      <c r="AT292" s="83"/>
      <c r="AU292" s="64"/>
      <c r="AV292" s="55">
        <f t="shared" si="38"/>
        <v>412.24695000000003</v>
      </c>
      <c r="AW292" s="86"/>
      <c r="AX292" s="86"/>
      <c r="AY292" s="86"/>
      <c r="AZ292" s="8"/>
      <c r="BA292" s="5">
        <f t="shared" si="39"/>
        <v>6.224473125306317</v>
      </c>
      <c r="BB292" s="5"/>
      <c r="BC292" t="s">
        <v>14</v>
      </c>
      <c r="BD292" s="9" t="s">
        <v>15</v>
      </c>
    </row>
    <row r="293" spans="1:56" x14ac:dyDescent="0.3">
      <c r="A293" t="s">
        <v>1158</v>
      </c>
      <c r="B293" t="s">
        <v>1159</v>
      </c>
      <c r="D293" s="7">
        <v>7.8</v>
      </c>
      <c r="E293" t="s">
        <v>10</v>
      </c>
      <c r="F293" t="s">
        <v>11</v>
      </c>
      <c r="G293" t="s">
        <v>1160</v>
      </c>
      <c r="I293" t="s">
        <v>1161</v>
      </c>
      <c r="O293">
        <v>57618</v>
      </c>
      <c r="P293">
        <v>548.40766759999997</v>
      </c>
      <c r="R293" s="56">
        <f t="shared" si="32"/>
        <v>571.39688799999999</v>
      </c>
      <c r="S293" s="90">
        <v>571.40319999999997</v>
      </c>
      <c r="T293" s="90">
        <v>571.39739999999995</v>
      </c>
      <c r="U293" s="90">
        <v>571.39369999999997</v>
      </c>
      <c r="V293" s="8">
        <v>264.16666666666669</v>
      </c>
      <c r="W293" s="55">
        <f t="shared" si="33"/>
        <v>549.41494406999993</v>
      </c>
      <c r="AA293" s="8"/>
      <c r="AB293" s="56">
        <f t="shared" si="34"/>
        <v>566.44149140000002</v>
      </c>
      <c r="AF293" s="64">
        <v>270.70000000000005</v>
      </c>
      <c r="AG293" s="55">
        <f t="shared" si="35"/>
        <v>531.40437339999994</v>
      </c>
      <c r="AH293" s="86"/>
      <c r="AI293" s="86"/>
      <c r="AJ293" s="86"/>
      <c r="AK293" s="64"/>
      <c r="AL293" s="55">
        <f t="shared" si="36"/>
        <v>547.40039159999992</v>
      </c>
      <c r="AP293" s="64"/>
      <c r="AQ293" s="65">
        <f t="shared" si="37"/>
        <v>583.37706919999994</v>
      </c>
      <c r="AR293" s="83"/>
      <c r="AS293" s="83"/>
      <c r="AT293" s="83"/>
      <c r="AU293" s="64">
        <v>271.7</v>
      </c>
      <c r="AV293" s="55">
        <f t="shared" si="38"/>
        <v>593.40587079999989</v>
      </c>
      <c r="AW293" s="86"/>
      <c r="AX293" s="86"/>
      <c r="AY293" s="86"/>
      <c r="AZ293" s="8">
        <v>273.60000000000002</v>
      </c>
      <c r="BA293" s="5" t="e">
        <f t="shared" si="39"/>
        <v>#DIV/0!</v>
      </c>
      <c r="BB293" s="5"/>
      <c r="BC293" t="s">
        <v>14</v>
      </c>
      <c r="BD293" s="9" t="s">
        <v>15</v>
      </c>
    </row>
    <row r="294" spans="1:56" x14ac:dyDescent="0.3">
      <c r="A294" s="48" t="s">
        <v>1162</v>
      </c>
      <c r="B294" t="s">
        <v>1163</v>
      </c>
      <c r="D294" s="7">
        <v>11.2</v>
      </c>
      <c r="E294" t="s">
        <v>10</v>
      </c>
      <c r="F294" t="s">
        <v>11</v>
      </c>
      <c r="G294" t="s">
        <v>1107</v>
      </c>
      <c r="I294" t="s">
        <v>1164</v>
      </c>
      <c r="O294">
        <v>40855</v>
      </c>
      <c r="P294">
        <v>694.47845959999995</v>
      </c>
      <c r="R294" s="56">
        <f t="shared" si="32"/>
        <v>717.46767999999997</v>
      </c>
      <c r="V294" s="8"/>
      <c r="W294" s="55">
        <f t="shared" si="33"/>
        <v>695.48573606999992</v>
      </c>
      <c r="X294" s="86">
        <v>695.48680000000002</v>
      </c>
      <c r="Y294" s="86">
        <v>695.48440000000005</v>
      </c>
      <c r="Z294" s="86">
        <v>695.48699999999997</v>
      </c>
      <c r="AA294" s="47">
        <v>281.2</v>
      </c>
      <c r="AB294" s="56">
        <f t="shared" si="34"/>
        <v>712.5122834</v>
      </c>
      <c r="AF294" s="64">
        <v>281.06666666666666</v>
      </c>
      <c r="AG294" s="55">
        <f t="shared" si="35"/>
        <v>677.47516539999992</v>
      </c>
      <c r="AH294" s="86"/>
      <c r="AI294" s="86"/>
      <c r="AJ294" s="86"/>
      <c r="AK294" s="64"/>
      <c r="AL294" s="55">
        <f t="shared" si="36"/>
        <v>693.4711835999999</v>
      </c>
      <c r="AP294" s="64">
        <v>265.83333333333331</v>
      </c>
      <c r="AQ294" s="65">
        <f t="shared" si="37"/>
        <v>729.44786119999992</v>
      </c>
      <c r="AR294" s="83"/>
      <c r="AS294" s="83"/>
      <c r="AT294" s="83"/>
      <c r="AU294" s="64"/>
      <c r="AV294" s="55">
        <f t="shared" si="38"/>
        <v>739.47666279999987</v>
      </c>
      <c r="AW294" s="86"/>
      <c r="AX294" s="86"/>
      <c r="AY294" s="86"/>
      <c r="AZ294" s="8"/>
      <c r="BA294" s="5">
        <f t="shared" si="39"/>
        <v>5.4646752015173101</v>
      </c>
      <c r="BB294" s="8"/>
      <c r="BC294" t="s">
        <v>14</v>
      </c>
      <c r="BD294" s="9" t="s">
        <v>15</v>
      </c>
    </row>
    <row r="295" spans="1:56" x14ac:dyDescent="0.3">
      <c r="A295" t="s">
        <v>1165</v>
      </c>
      <c r="B295" t="s">
        <v>1166</v>
      </c>
      <c r="D295" s="7">
        <v>13.1</v>
      </c>
      <c r="E295" t="s">
        <v>10</v>
      </c>
      <c r="F295" t="s">
        <v>11</v>
      </c>
      <c r="G295" t="s">
        <v>1111</v>
      </c>
      <c r="O295">
        <v>81309</v>
      </c>
      <c r="P295">
        <v>660.47298039999998</v>
      </c>
      <c r="R295" s="56">
        <f t="shared" si="32"/>
        <v>683.46220080000001</v>
      </c>
      <c r="V295" s="8"/>
      <c r="W295" s="55">
        <f t="shared" si="33"/>
        <v>661.48025686999995</v>
      </c>
      <c r="X295" s="86">
        <v>661.48379999999997</v>
      </c>
      <c r="Y295" s="86">
        <v>661.48199999999997</v>
      </c>
      <c r="Z295" s="86">
        <v>661.48149999999998</v>
      </c>
      <c r="AA295" s="8">
        <v>268.8</v>
      </c>
      <c r="AB295" s="56">
        <f t="shared" si="34"/>
        <v>678.50680420000003</v>
      </c>
      <c r="AF295" s="64">
        <v>268.7</v>
      </c>
      <c r="AG295" s="55">
        <f t="shared" si="35"/>
        <v>643.46968619999996</v>
      </c>
      <c r="AH295" s="86"/>
      <c r="AI295" s="86"/>
      <c r="AJ295" s="86"/>
      <c r="AK295" s="64"/>
      <c r="AL295" s="55">
        <f t="shared" si="36"/>
        <v>659.46570439999994</v>
      </c>
      <c r="AP295" s="64">
        <v>258.06666666666666</v>
      </c>
      <c r="AQ295" s="65">
        <f t="shared" si="37"/>
        <v>695.44238199999995</v>
      </c>
      <c r="AR295" s="83"/>
      <c r="AS295" s="83"/>
      <c r="AT295" s="83"/>
      <c r="AU295" s="64"/>
      <c r="AV295" s="55">
        <f t="shared" si="38"/>
        <v>705.4711835999999</v>
      </c>
      <c r="AW295" s="86"/>
      <c r="AX295" s="86"/>
      <c r="AY295" s="86"/>
      <c r="AZ295" s="8"/>
      <c r="BA295" s="5">
        <f t="shared" si="39"/>
        <v>3.9930555555555607</v>
      </c>
      <c r="BB295" s="8"/>
      <c r="BC295" t="s">
        <v>14</v>
      </c>
      <c r="BD295" s="9" t="s">
        <v>15</v>
      </c>
    </row>
    <row r="296" spans="1:56" x14ac:dyDescent="0.3">
      <c r="A296" t="s">
        <v>1167</v>
      </c>
      <c r="B296" t="s">
        <v>1168</v>
      </c>
      <c r="D296" s="7">
        <v>18.7</v>
      </c>
      <c r="E296" t="s">
        <v>10</v>
      </c>
      <c r="F296" t="s">
        <v>11</v>
      </c>
      <c r="G296" t="s">
        <v>1114</v>
      </c>
      <c r="I296" t="s">
        <v>1169</v>
      </c>
      <c r="O296">
        <v>1968730</v>
      </c>
      <c r="P296">
        <v>804.7206516</v>
      </c>
      <c r="R296" s="56">
        <f t="shared" si="32"/>
        <v>827.70987200000002</v>
      </c>
      <c r="V296" s="8"/>
      <c r="W296" s="55">
        <f t="shared" si="33"/>
        <v>805.72792806999996</v>
      </c>
      <c r="AA296" s="8"/>
      <c r="AB296" s="56">
        <f t="shared" si="34"/>
        <v>822.75447540000005</v>
      </c>
      <c r="AF296" s="64">
        <v>309.63333333333338</v>
      </c>
      <c r="AG296" s="55">
        <f t="shared" si="35"/>
        <v>787.71735739999997</v>
      </c>
      <c r="AH296" s="86"/>
      <c r="AI296" s="86"/>
      <c r="AJ296" s="86"/>
      <c r="AK296" s="64"/>
      <c r="AL296" s="55">
        <f t="shared" si="36"/>
        <v>803.71337559999995</v>
      </c>
      <c r="AP296" s="64"/>
      <c r="AQ296" s="65">
        <f t="shared" si="37"/>
        <v>839.69005319999997</v>
      </c>
      <c r="AR296" s="83"/>
      <c r="AS296" s="83"/>
      <c r="AT296" s="83"/>
      <c r="AU296" s="64"/>
      <c r="AV296" s="55">
        <f t="shared" si="38"/>
        <v>849.71885479999992</v>
      </c>
      <c r="AW296" s="86"/>
      <c r="AX296" s="86"/>
      <c r="AY296" s="86"/>
      <c r="AZ296" s="8"/>
      <c r="BA296" s="5" t="e">
        <f t="shared" si="39"/>
        <v>#DIV/0!</v>
      </c>
      <c r="BB296" s="8"/>
      <c r="BC296" t="s">
        <v>14</v>
      </c>
      <c r="BD296" s="9" t="s">
        <v>15</v>
      </c>
    </row>
    <row r="297" spans="1:56" x14ac:dyDescent="0.3">
      <c r="A297" t="s">
        <v>1170</v>
      </c>
      <c r="B297" t="s">
        <v>917</v>
      </c>
      <c r="D297" s="7">
        <v>5.7</v>
      </c>
      <c r="E297" t="s">
        <v>10</v>
      </c>
      <c r="F297" t="s">
        <v>11</v>
      </c>
      <c r="G297" t="s">
        <v>1118</v>
      </c>
      <c r="I297" t="s">
        <v>1171</v>
      </c>
      <c r="O297">
        <v>1258645</v>
      </c>
      <c r="P297">
        <v>400.33411239999998</v>
      </c>
      <c r="R297" s="56">
        <f t="shared" si="32"/>
        <v>423.3233328</v>
      </c>
      <c r="S297" s="90">
        <v>423.32530000000003</v>
      </c>
      <c r="T297" s="90">
        <v>423.32679999999999</v>
      </c>
      <c r="U297" s="90">
        <v>423.32479999999998</v>
      </c>
      <c r="V297" s="8">
        <v>231.33333333333334</v>
      </c>
      <c r="W297" s="55">
        <f t="shared" si="33"/>
        <v>401.34138887</v>
      </c>
      <c r="X297" s="86">
        <v>401.3417</v>
      </c>
      <c r="Y297" s="86">
        <v>401.34309999999999</v>
      </c>
      <c r="Z297" s="86">
        <v>401.34199999999998</v>
      </c>
      <c r="AA297" s="8">
        <v>211.43333333333331</v>
      </c>
      <c r="AB297" s="56">
        <f t="shared" si="34"/>
        <v>418.36793619999997</v>
      </c>
      <c r="AF297" s="64"/>
      <c r="AG297" s="55">
        <f t="shared" si="35"/>
        <v>383.33081820000001</v>
      </c>
      <c r="AH297" s="86"/>
      <c r="AI297" s="86"/>
      <c r="AJ297" s="86"/>
      <c r="AK297" s="64"/>
      <c r="AL297" s="55">
        <f t="shared" si="36"/>
        <v>399.32683639999999</v>
      </c>
      <c r="AP297" s="64"/>
      <c r="AQ297" s="65">
        <f t="shared" si="37"/>
        <v>435.30351400000001</v>
      </c>
      <c r="AR297" s="83"/>
      <c r="AS297" s="83"/>
      <c r="AT297" s="83"/>
      <c r="AU297" s="64"/>
      <c r="AV297" s="55">
        <f t="shared" si="38"/>
        <v>445.33231560000002</v>
      </c>
      <c r="AW297" s="86"/>
      <c r="AX297" s="86"/>
      <c r="AY297" s="86"/>
      <c r="AZ297" s="9"/>
      <c r="BA297" s="5">
        <f t="shared" si="39"/>
        <v>100</v>
      </c>
      <c r="BC297" t="s">
        <v>14</v>
      </c>
      <c r="BD297" s="9" t="s">
        <v>15</v>
      </c>
    </row>
    <row r="298" spans="1:56" x14ac:dyDescent="0.3">
      <c r="A298" t="s">
        <v>1172</v>
      </c>
      <c r="B298" t="s">
        <v>1173</v>
      </c>
      <c r="D298" s="7">
        <v>5.0999999999999996</v>
      </c>
      <c r="E298" t="s">
        <v>10</v>
      </c>
      <c r="F298" t="s">
        <v>11</v>
      </c>
      <c r="G298" t="s">
        <v>1121</v>
      </c>
      <c r="I298" t="s">
        <v>1174</v>
      </c>
      <c r="O298">
        <v>46744</v>
      </c>
      <c r="P298">
        <v>572.29614839999999</v>
      </c>
      <c r="R298" s="56">
        <f t="shared" si="32"/>
        <v>595.28536880000001</v>
      </c>
      <c r="S298" s="90">
        <v>595.28719999999998</v>
      </c>
      <c r="T298" s="90">
        <v>595.2867</v>
      </c>
      <c r="U298" s="90">
        <v>595.28510000000006</v>
      </c>
      <c r="V298" s="8">
        <v>235.9</v>
      </c>
      <c r="W298" s="55">
        <f t="shared" si="33"/>
        <v>573.30342486999996</v>
      </c>
      <c r="X298" s="86">
        <v>573.30809999999997</v>
      </c>
      <c r="Y298" s="86">
        <v>573.30529999999999</v>
      </c>
      <c r="Z298" s="86">
        <v>573.30409999999995</v>
      </c>
      <c r="AA298" s="8">
        <v>239.80000000000004</v>
      </c>
      <c r="AB298" s="56">
        <f t="shared" si="34"/>
        <v>590.32997220000004</v>
      </c>
      <c r="AF298" s="64"/>
      <c r="AG298" s="55">
        <f t="shared" si="35"/>
        <v>555.29285419999997</v>
      </c>
      <c r="AH298" s="86"/>
      <c r="AI298" s="86"/>
      <c r="AJ298" s="86"/>
      <c r="AK298" s="64">
        <v>239.63333333333333</v>
      </c>
      <c r="AL298" s="55">
        <f t="shared" si="36"/>
        <v>571.28887239999995</v>
      </c>
      <c r="AP298" s="64">
        <v>233.96666666666667</v>
      </c>
      <c r="AQ298" s="65">
        <f t="shared" si="37"/>
        <v>607.26554999999996</v>
      </c>
      <c r="AR298" s="83"/>
      <c r="AS298" s="83"/>
      <c r="AT298" s="83"/>
      <c r="AU298" s="64"/>
      <c r="AV298" s="55">
        <f t="shared" si="38"/>
        <v>617.29435159999991</v>
      </c>
      <c r="AW298" s="86"/>
      <c r="AX298" s="86"/>
      <c r="AY298" s="86"/>
      <c r="AZ298" s="8"/>
      <c r="BA298" s="5">
        <f t="shared" si="39"/>
        <v>2.432582707812081</v>
      </c>
      <c r="BB298" s="5"/>
      <c r="BC298" t="s">
        <v>14</v>
      </c>
      <c r="BD298" s="9" t="s">
        <v>15</v>
      </c>
    </row>
    <row r="299" spans="1:56" x14ac:dyDescent="0.3">
      <c r="A299" t="s">
        <v>1175</v>
      </c>
      <c r="B299" t="s">
        <v>1176</v>
      </c>
      <c r="D299" s="7">
        <v>10.1</v>
      </c>
      <c r="E299" t="s">
        <v>10</v>
      </c>
      <c r="F299" t="s">
        <v>11</v>
      </c>
      <c r="G299" t="s">
        <v>1125</v>
      </c>
      <c r="I299" t="s">
        <v>1177</v>
      </c>
      <c r="O299">
        <v>1968726</v>
      </c>
      <c r="P299">
        <v>902.63601459999995</v>
      </c>
      <c r="R299" s="56">
        <f t="shared" si="32"/>
        <v>925.62523499999998</v>
      </c>
      <c r="V299" s="8"/>
      <c r="W299" s="55">
        <f t="shared" si="33"/>
        <v>903.64329106999992</v>
      </c>
      <c r="X299" s="86">
        <v>903.64329999999995</v>
      </c>
      <c r="Y299" s="86">
        <v>903.64700000000005</v>
      </c>
      <c r="Z299" s="86">
        <v>903.64980000000003</v>
      </c>
      <c r="AA299" s="8">
        <v>305.63333333333338</v>
      </c>
      <c r="AB299" s="56">
        <f t="shared" si="34"/>
        <v>920.6698384</v>
      </c>
      <c r="AF299" s="64"/>
      <c r="AG299" s="55">
        <f t="shared" si="35"/>
        <v>885.63272039999993</v>
      </c>
      <c r="AH299" s="86"/>
      <c r="AI299" s="86"/>
      <c r="AJ299" s="86"/>
      <c r="AK299" s="64"/>
      <c r="AL299" s="55">
        <f t="shared" si="36"/>
        <v>901.62873859999991</v>
      </c>
      <c r="AP299" s="64">
        <v>306</v>
      </c>
      <c r="AQ299" s="65">
        <f t="shared" si="37"/>
        <v>937.60541619999992</v>
      </c>
      <c r="AR299" s="83"/>
      <c r="AS299" s="83"/>
      <c r="AT299" s="83"/>
      <c r="AU299" s="64"/>
      <c r="AV299" s="55">
        <f t="shared" si="38"/>
        <v>947.63421779999987</v>
      </c>
      <c r="AW299" s="86"/>
      <c r="AX299" s="86"/>
      <c r="AY299" s="86"/>
      <c r="AZ299" s="8"/>
      <c r="BA299" s="5">
        <f t="shared" si="39"/>
        <v>-0.11996946231866638</v>
      </c>
      <c r="BB299" s="5"/>
      <c r="BC299" t="s">
        <v>14</v>
      </c>
      <c r="BD299" s="9" t="s">
        <v>15</v>
      </c>
    </row>
    <row r="300" spans="1:56" x14ac:dyDescent="0.3">
      <c r="A300" s="48" t="s">
        <v>1178</v>
      </c>
      <c r="B300" t="s">
        <v>1179</v>
      </c>
      <c r="D300" s="7">
        <v>13.9</v>
      </c>
      <c r="E300" t="s">
        <v>10</v>
      </c>
      <c r="F300" t="s">
        <v>11</v>
      </c>
      <c r="G300" t="s">
        <v>1129</v>
      </c>
      <c r="I300" t="s">
        <v>1180</v>
      </c>
      <c r="O300">
        <v>1968725</v>
      </c>
      <c r="P300">
        <v>728.53557720000003</v>
      </c>
      <c r="R300" s="56">
        <f t="shared" si="32"/>
        <v>751.52479760000006</v>
      </c>
      <c r="S300" s="90">
        <v>751.53210000000001</v>
      </c>
      <c r="T300" s="90">
        <v>751.529</v>
      </c>
      <c r="U300" s="90">
        <v>751.52719999999999</v>
      </c>
      <c r="V300" s="8">
        <v>279.13333333333338</v>
      </c>
      <c r="W300" s="55">
        <f t="shared" si="33"/>
        <v>729.54285367</v>
      </c>
      <c r="X300" s="86">
        <v>729.54629999999997</v>
      </c>
      <c r="Y300" s="86">
        <v>729.54300000000001</v>
      </c>
      <c r="Z300" s="86">
        <v>729.54319999999996</v>
      </c>
      <c r="AA300" s="47">
        <v>282.16666666666669</v>
      </c>
      <c r="AB300" s="56">
        <f t="shared" si="34"/>
        <v>746.56940100000008</v>
      </c>
      <c r="AF300" s="64">
        <v>281.96666666666664</v>
      </c>
      <c r="AG300" s="55">
        <f t="shared" si="35"/>
        <v>711.53228300000001</v>
      </c>
      <c r="AH300" s="86"/>
      <c r="AI300" s="86"/>
      <c r="AJ300" s="86"/>
      <c r="AK300" s="64"/>
      <c r="AL300" s="55">
        <f t="shared" si="36"/>
        <v>727.52830119999999</v>
      </c>
      <c r="AP300" s="64">
        <v>270.5333333333333</v>
      </c>
      <c r="AQ300" s="65">
        <f t="shared" si="37"/>
        <v>763.5049788</v>
      </c>
      <c r="AR300" s="83"/>
      <c r="AS300" s="83"/>
      <c r="AT300" s="83"/>
      <c r="AU300" s="64"/>
      <c r="AV300" s="55">
        <f t="shared" si="38"/>
        <v>773.53378039999996</v>
      </c>
      <c r="AW300" s="86"/>
      <c r="AX300" s="86"/>
      <c r="AY300" s="86"/>
      <c r="AZ300" s="8"/>
      <c r="BA300" s="5">
        <f t="shared" si="39"/>
        <v>4.1228588304784575</v>
      </c>
      <c r="BB300" s="5"/>
      <c r="BC300" t="s">
        <v>14</v>
      </c>
      <c r="BD300" s="9" t="s">
        <v>15</v>
      </c>
    </row>
    <row r="301" spans="1:56" x14ac:dyDescent="0.3">
      <c r="A301" t="s">
        <v>1181</v>
      </c>
      <c r="B301" t="s">
        <v>1182</v>
      </c>
      <c r="D301" s="7">
        <v>13.6</v>
      </c>
      <c r="E301" t="s">
        <v>10</v>
      </c>
      <c r="F301" t="s">
        <v>11</v>
      </c>
      <c r="G301" t="s">
        <v>1132</v>
      </c>
      <c r="I301" t="s">
        <v>1183</v>
      </c>
      <c r="O301">
        <v>1968724</v>
      </c>
      <c r="P301">
        <v>714.51992800000005</v>
      </c>
      <c r="R301" s="56">
        <f t="shared" si="32"/>
        <v>737.50914840000007</v>
      </c>
      <c r="S301" s="90">
        <v>737.51009999999997</v>
      </c>
      <c r="T301" s="90">
        <v>737.51179999999999</v>
      </c>
      <c r="U301" s="90">
        <v>737.50480000000005</v>
      </c>
      <c r="V301" s="8">
        <v>275.46666666666664</v>
      </c>
      <c r="W301" s="55">
        <f t="shared" si="33"/>
        <v>715.52720447000002</v>
      </c>
      <c r="X301" s="86">
        <v>715.53</v>
      </c>
      <c r="Y301" s="86">
        <v>715.53</v>
      </c>
      <c r="Z301" s="86">
        <v>715.52800000000002</v>
      </c>
      <c r="AA301" s="8">
        <v>279.13333333333333</v>
      </c>
      <c r="AB301" s="56">
        <f t="shared" si="34"/>
        <v>732.5537518000001</v>
      </c>
      <c r="AF301" s="64">
        <v>278.86666666666673</v>
      </c>
      <c r="AG301" s="55">
        <f t="shared" si="35"/>
        <v>697.51663380000002</v>
      </c>
      <c r="AH301" s="86"/>
      <c r="AI301" s="86"/>
      <c r="AJ301" s="86"/>
      <c r="AK301" s="64"/>
      <c r="AL301" s="55">
        <f t="shared" si="36"/>
        <v>713.512652</v>
      </c>
      <c r="AP301" s="64">
        <v>267.93333333333334</v>
      </c>
      <c r="AQ301" s="65">
        <f t="shared" si="37"/>
        <v>749.48932960000002</v>
      </c>
      <c r="AR301" s="83"/>
      <c r="AS301" s="83"/>
      <c r="AT301" s="83"/>
      <c r="AU301" s="64"/>
      <c r="AV301" s="55">
        <f t="shared" si="38"/>
        <v>759.51813119999997</v>
      </c>
      <c r="AW301" s="86"/>
      <c r="AX301" s="86"/>
      <c r="AY301" s="86"/>
      <c r="AZ301" s="8"/>
      <c r="BA301" s="5">
        <f t="shared" si="39"/>
        <v>4.0124193933603971</v>
      </c>
      <c r="BB301" s="5"/>
      <c r="BC301" t="s">
        <v>14</v>
      </c>
      <c r="BD301" s="9" t="s">
        <v>15</v>
      </c>
    </row>
    <row r="302" spans="1:56" x14ac:dyDescent="0.3">
      <c r="A302" t="s">
        <v>1184</v>
      </c>
      <c r="B302" t="s">
        <v>979</v>
      </c>
      <c r="D302" s="7">
        <v>15.1</v>
      </c>
      <c r="E302" t="s">
        <v>10</v>
      </c>
      <c r="F302" t="s">
        <v>11</v>
      </c>
      <c r="G302" t="s">
        <v>1136</v>
      </c>
      <c r="I302" t="s">
        <v>1185</v>
      </c>
      <c r="O302">
        <v>1968727</v>
      </c>
      <c r="P302">
        <v>609.56957899999998</v>
      </c>
      <c r="R302" s="56">
        <f t="shared" si="32"/>
        <v>632.5587994</v>
      </c>
      <c r="S302" s="90">
        <v>632.55960000000005</v>
      </c>
      <c r="T302" s="90">
        <v>632.56190000000004</v>
      </c>
      <c r="U302" s="90">
        <v>632.56039999999996</v>
      </c>
      <c r="V302" s="8">
        <v>266.13333333333338</v>
      </c>
      <c r="W302" s="55">
        <f t="shared" si="33"/>
        <v>610.57685546999994</v>
      </c>
      <c r="X302" s="86">
        <v>610.5752</v>
      </c>
      <c r="Y302" s="86">
        <v>610.57899999999995</v>
      </c>
      <c r="Z302" s="86">
        <v>610.57600000000002</v>
      </c>
      <c r="AA302" s="8">
        <v>270.8</v>
      </c>
      <c r="AB302" s="56">
        <f t="shared" si="34"/>
        <v>627.60340280000003</v>
      </c>
      <c r="AF302" s="64"/>
      <c r="AG302" s="55">
        <f t="shared" si="35"/>
        <v>592.56628479999995</v>
      </c>
      <c r="AH302" s="86"/>
      <c r="AI302" s="86"/>
      <c r="AJ302" s="86"/>
      <c r="AK302" s="64">
        <v>271</v>
      </c>
      <c r="AL302" s="55">
        <f t="shared" si="36"/>
        <v>608.56230299999993</v>
      </c>
      <c r="AP302" s="64">
        <v>272.9666666666667</v>
      </c>
      <c r="AQ302" s="65">
        <f t="shared" si="37"/>
        <v>644.53898059999995</v>
      </c>
      <c r="AR302" s="83"/>
      <c r="AS302" s="83"/>
      <c r="AT302" s="83"/>
      <c r="AU302" s="64">
        <v>266.13333333333338</v>
      </c>
      <c r="AV302" s="55">
        <f t="shared" si="38"/>
        <v>654.5677821999999</v>
      </c>
      <c r="AW302" s="86"/>
      <c r="AX302" s="86"/>
      <c r="AY302" s="86"/>
      <c r="AZ302" s="8">
        <v>272.43333333333334</v>
      </c>
      <c r="BA302" s="5">
        <f t="shared" si="39"/>
        <v>-0.80009847365830333</v>
      </c>
      <c r="BB302" s="5"/>
      <c r="BC302" t="s">
        <v>14</v>
      </c>
      <c r="BD302" s="9" t="s">
        <v>15</v>
      </c>
    </row>
    <row r="303" spans="1:56" x14ac:dyDescent="0.3">
      <c r="A303" t="s">
        <v>1186</v>
      </c>
      <c r="B303" t="s">
        <v>1187</v>
      </c>
      <c r="D303" s="7">
        <v>7.3</v>
      </c>
      <c r="E303" t="s">
        <v>10</v>
      </c>
      <c r="F303" t="s">
        <v>11</v>
      </c>
      <c r="G303" t="s">
        <v>1140</v>
      </c>
      <c r="I303" t="s">
        <v>1188</v>
      </c>
      <c r="O303">
        <v>40319</v>
      </c>
      <c r="P303">
        <v>579.42636719999996</v>
      </c>
      <c r="R303" s="56">
        <f t="shared" si="32"/>
        <v>602.41558759999998</v>
      </c>
      <c r="S303" s="90">
        <v>602.41750000000002</v>
      </c>
      <c r="T303" s="90">
        <v>602.41750000000002</v>
      </c>
      <c r="U303" s="90">
        <v>602.41499999999996</v>
      </c>
      <c r="V303" s="8">
        <v>255.80000000000004</v>
      </c>
      <c r="W303" s="55">
        <f t="shared" si="33"/>
        <v>580.43364366999992</v>
      </c>
      <c r="X303" s="86">
        <v>580.43489999999997</v>
      </c>
      <c r="Y303" s="86">
        <v>580.43589999999995</v>
      </c>
      <c r="Z303" s="86">
        <v>580.43349999999998</v>
      </c>
      <c r="AA303" s="8">
        <v>252.63333333333333</v>
      </c>
      <c r="AB303" s="56">
        <f t="shared" si="34"/>
        <v>597.46019100000001</v>
      </c>
      <c r="AF303" s="64"/>
      <c r="AG303" s="55">
        <f t="shared" si="35"/>
        <v>562.42307299999993</v>
      </c>
      <c r="AH303" s="86"/>
      <c r="AI303" s="86"/>
      <c r="AJ303" s="86"/>
      <c r="AK303" s="64"/>
      <c r="AL303" s="55">
        <f t="shared" si="36"/>
        <v>578.41909119999991</v>
      </c>
      <c r="AP303" s="64"/>
      <c r="AQ303" s="65">
        <f t="shared" si="37"/>
        <v>614.39576879999993</v>
      </c>
      <c r="AR303" s="83"/>
      <c r="AS303" s="83"/>
      <c r="AT303" s="83"/>
      <c r="AU303" s="64"/>
      <c r="AV303" s="55">
        <f t="shared" si="38"/>
        <v>624.42457039999988</v>
      </c>
      <c r="AW303" s="86"/>
      <c r="AX303" s="86"/>
      <c r="AY303" s="86"/>
      <c r="AZ303" s="8">
        <v>259.43333333333334</v>
      </c>
      <c r="BA303" s="5">
        <f t="shared" si="39"/>
        <v>100</v>
      </c>
      <c r="BB303" s="5"/>
      <c r="BC303" t="s">
        <v>14</v>
      </c>
      <c r="BD303" s="9" t="s">
        <v>15</v>
      </c>
    </row>
    <row r="304" spans="1:56" x14ac:dyDescent="0.3">
      <c r="A304" t="s">
        <v>1189</v>
      </c>
      <c r="B304" t="s">
        <v>1190</v>
      </c>
      <c r="D304" s="7">
        <v>8.9</v>
      </c>
      <c r="E304" t="s">
        <v>10</v>
      </c>
      <c r="F304" t="s">
        <v>11</v>
      </c>
      <c r="G304" t="s">
        <v>1144</v>
      </c>
      <c r="I304" t="s">
        <v>1191</v>
      </c>
      <c r="O304">
        <v>60194</v>
      </c>
      <c r="P304">
        <v>877.56212500000004</v>
      </c>
      <c r="R304" s="56">
        <f t="shared" si="32"/>
        <v>900.55134540000006</v>
      </c>
      <c r="S304" s="90">
        <v>900.55499999999995</v>
      </c>
      <c r="T304" s="90">
        <v>900.55160000000001</v>
      </c>
      <c r="U304" s="90">
        <v>900.55700000000002</v>
      </c>
      <c r="V304" s="8">
        <v>299.4666666666667</v>
      </c>
      <c r="W304" s="55">
        <f t="shared" si="33"/>
        <v>878.56940147</v>
      </c>
      <c r="X304" s="86">
        <v>878.57259999999997</v>
      </c>
      <c r="Y304" s="86">
        <v>878.57659999999998</v>
      </c>
      <c r="Z304" s="86">
        <v>878.57029999999997</v>
      </c>
      <c r="AA304" s="8">
        <v>296.73333333333329</v>
      </c>
      <c r="AB304" s="56">
        <f t="shared" si="34"/>
        <v>895.59594880000009</v>
      </c>
      <c r="AF304" s="64"/>
      <c r="AG304" s="55">
        <f t="shared" si="35"/>
        <v>860.55883080000001</v>
      </c>
      <c r="AH304" s="86"/>
      <c r="AI304" s="86"/>
      <c r="AJ304" s="86"/>
      <c r="AK304" s="64"/>
      <c r="AL304" s="55">
        <f t="shared" si="36"/>
        <v>876.55484899999999</v>
      </c>
      <c r="AP304" s="64"/>
      <c r="AQ304" s="65">
        <f t="shared" si="37"/>
        <v>912.53152660000001</v>
      </c>
      <c r="AR304" s="83"/>
      <c r="AS304" s="83"/>
      <c r="AT304" s="83"/>
      <c r="AU304" s="64"/>
      <c r="AV304" s="55">
        <f t="shared" si="38"/>
        <v>922.56032819999996</v>
      </c>
      <c r="AW304" s="86"/>
      <c r="AX304" s="86"/>
      <c r="AY304" s="86"/>
      <c r="AZ304" s="8">
        <v>305.86666666666667</v>
      </c>
      <c r="BA304" s="5">
        <f t="shared" si="39"/>
        <v>100</v>
      </c>
      <c r="BB304" s="5"/>
      <c r="BC304" t="s">
        <v>14</v>
      </c>
      <c r="BD304" s="9" t="s">
        <v>15</v>
      </c>
    </row>
    <row r="305" spans="1:56" x14ac:dyDescent="0.3">
      <c r="A305" t="s">
        <v>1192</v>
      </c>
      <c r="B305" t="s">
        <v>1193</v>
      </c>
      <c r="D305" s="7">
        <v>1</v>
      </c>
      <c r="E305" t="s">
        <v>10</v>
      </c>
      <c r="F305" t="s">
        <v>11</v>
      </c>
      <c r="G305" t="s">
        <v>1148</v>
      </c>
      <c r="I305" t="s">
        <v>1194</v>
      </c>
      <c r="O305">
        <v>1968722</v>
      </c>
      <c r="P305">
        <v>448.31885740000001</v>
      </c>
      <c r="R305" s="56">
        <f t="shared" si="32"/>
        <v>471.30807780000004</v>
      </c>
      <c r="S305" s="90">
        <v>471.3082</v>
      </c>
      <c r="T305" s="90">
        <v>471.3073</v>
      </c>
      <c r="U305" s="90">
        <v>471.30970000000002</v>
      </c>
      <c r="V305" s="8">
        <v>214.66666666666666</v>
      </c>
      <c r="W305" s="55">
        <f t="shared" si="33"/>
        <v>449.32613387000004</v>
      </c>
      <c r="AA305" s="8"/>
      <c r="AB305" s="56">
        <f t="shared" si="34"/>
        <v>466.35268120000001</v>
      </c>
      <c r="AF305" s="64"/>
      <c r="AG305" s="55">
        <f t="shared" si="35"/>
        <v>431.31556320000004</v>
      </c>
      <c r="AH305" s="86"/>
      <c r="AI305" s="86"/>
      <c r="AJ305" s="86"/>
      <c r="AK305" s="64"/>
      <c r="AL305" s="55">
        <f t="shared" si="36"/>
        <v>447.31158140000002</v>
      </c>
      <c r="AP305" s="64">
        <v>213.5</v>
      </c>
      <c r="AQ305" s="65">
        <f t="shared" si="37"/>
        <v>483.28825900000004</v>
      </c>
      <c r="AR305" s="83"/>
      <c r="AS305" s="83"/>
      <c r="AT305" s="83"/>
      <c r="AU305" s="64"/>
      <c r="AV305" s="55">
        <f t="shared" si="38"/>
        <v>493.31706060000005</v>
      </c>
      <c r="AW305" s="86"/>
      <c r="AX305" s="86"/>
      <c r="AY305" s="86"/>
      <c r="AZ305" s="8"/>
      <c r="BA305" s="5" t="e">
        <f t="shared" si="39"/>
        <v>#DIV/0!</v>
      </c>
      <c r="BB305" s="5"/>
      <c r="BC305" t="s">
        <v>14</v>
      </c>
      <c r="BD305" s="9" t="s">
        <v>15</v>
      </c>
    </row>
    <row r="306" spans="1:56" x14ac:dyDescent="0.3">
      <c r="A306" t="s">
        <v>1195</v>
      </c>
      <c r="B306" t="s">
        <v>1196</v>
      </c>
      <c r="D306" s="7">
        <v>1</v>
      </c>
      <c r="E306" t="s">
        <v>10</v>
      </c>
      <c r="F306" t="s">
        <v>11</v>
      </c>
      <c r="G306" t="s">
        <v>1152</v>
      </c>
      <c r="I306" t="s">
        <v>1197</v>
      </c>
      <c r="O306">
        <v>103459</v>
      </c>
      <c r="P306">
        <v>430.30829319999998</v>
      </c>
      <c r="R306" s="56">
        <f t="shared" si="32"/>
        <v>453.2975136</v>
      </c>
      <c r="S306" s="90">
        <v>453.29700000000003</v>
      </c>
      <c r="T306" s="90">
        <v>453.3</v>
      </c>
      <c r="U306" s="90">
        <v>453.29770000000002</v>
      </c>
      <c r="V306" s="8">
        <v>211.66666666666666</v>
      </c>
      <c r="W306" s="55">
        <f t="shared" si="33"/>
        <v>431.31556967</v>
      </c>
      <c r="X306" s="86">
        <v>431.31869999999998</v>
      </c>
      <c r="Y306" s="86">
        <v>431.31830000000002</v>
      </c>
      <c r="Z306" s="86">
        <v>431.30799999999999</v>
      </c>
      <c r="AA306" s="8">
        <v>212.69999999999996</v>
      </c>
      <c r="AB306" s="56">
        <f t="shared" si="34"/>
        <v>448.34211699999997</v>
      </c>
      <c r="AF306" s="64"/>
      <c r="AG306" s="55">
        <f t="shared" si="35"/>
        <v>413.30499900000001</v>
      </c>
      <c r="AH306" s="86"/>
      <c r="AI306" s="86"/>
      <c r="AJ306" s="86"/>
      <c r="AK306" s="64"/>
      <c r="AL306" s="55">
        <f t="shared" si="36"/>
        <v>429.30101719999999</v>
      </c>
      <c r="AP306" s="64">
        <v>213.63333333333333</v>
      </c>
      <c r="AQ306" s="65">
        <f t="shared" si="37"/>
        <v>465.27769480000001</v>
      </c>
      <c r="AR306" s="83"/>
      <c r="AS306" s="83"/>
      <c r="AT306" s="83"/>
      <c r="AU306" s="64"/>
      <c r="AV306" s="55">
        <f t="shared" si="38"/>
        <v>475.30649640000001</v>
      </c>
      <c r="AW306" s="86"/>
      <c r="AX306" s="86"/>
      <c r="AY306" s="86"/>
      <c r="AZ306" s="8"/>
      <c r="BA306" s="5">
        <f t="shared" si="39"/>
        <v>-0.43880269550228757</v>
      </c>
      <c r="BB306" s="5"/>
      <c r="BC306" t="s">
        <v>14</v>
      </c>
      <c r="BD306" s="9" t="s">
        <v>15</v>
      </c>
    </row>
    <row r="307" spans="1:56" x14ac:dyDescent="0.3">
      <c r="A307" t="s">
        <v>1198</v>
      </c>
      <c r="B307" t="s">
        <v>1199</v>
      </c>
      <c r="D307" s="7">
        <v>1.2</v>
      </c>
      <c r="E307" t="s">
        <v>10</v>
      </c>
      <c r="F307" t="s">
        <v>11</v>
      </c>
      <c r="I307" t="s">
        <v>1200</v>
      </c>
      <c r="O307">
        <v>1968728</v>
      </c>
      <c r="P307">
        <v>762.46261460000005</v>
      </c>
      <c r="R307" s="56">
        <f t="shared" si="32"/>
        <v>785.45183500000007</v>
      </c>
      <c r="S307" s="90">
        <v>785.4479</v>
      </c>
      <c r="T307" s="90">
        <v>785.4529</v>
      </c>
      <c r="U307" s="90">
        <v>785.45429999999999</v>
      </c>
      <c r="V307" s="8">
        <v>273.90000000000003</v>
      </c>
      <c r="W307" s="55">
        <f t="shared" si="33"/>
        <v>763.46989107000002</v>
      </c>
      <c r="X307" s="86">
        <v>763.47310000000004</v>
      </c>
      <c r="Y307" s="86">
        <v>763.47239999999999</v>
      </c>
      <c r="Z307" s="86">
        <v>763.47239999999999</v>
      </c>
      <c r="AA307" s="8">
        <v>273.13333333333333</v>
      </c>
      <c r="AB307" s="56">
        <f t="shared" si="34"/>
        <v>780.4964384000001</v>
      </c>
      <c r="AF307" s="64"/>
      <c r="AG307" s="55">
        <f t="shared" si="35"/>
        <v>745.45932040000002</v>
      </c>
      <c r="AH307" s="86"/>
      <c r="AI307" s="86"/>
      <c r="AJ307" s="86"/>
      <c r="AK307" s="64"/>
      <c r="AL307" s="55">
        <f t="shared" si="36"/>
        <v>761.4553386</v>
      </c>
      <c r="AP307" s="64">
        <v>282.33333333333331</v>
      </c>
      <c r="AQ307" s="65">
        <f t="shared" si="37"/>
        <v>797.43201620000002</v>
      </c>
      <c r="AR307" s="83"/>
      <c r="AS307" s="83"/>
      <c r="AT307" s="83"/>
      <c r="AU307" s="64"/>
      <c r="AV307" s="55">
        <f t="shared" si="38"/>
        <v>807.46081779999997</v>
      </c>
      <c r="AW307" s="86"/>
      <c r="AX307" s="86"/>
      <c r="AY307" s="86"/>
      <c r="AZ307" s="8"/>
      <c r="BA307" s="5">
        <f t="shared" si="39"/>
        <v>-3.3683182816695099</v>
      </c>
      <c r="BB307" s="5"/>
      <c r="BC307" t="s">
        <v>14</v>
      </c>
      <c r="BD307" s="9" t="s">
        <v>15</v>
      </c>
    </row>
    <row r="308" spans="1:56" x14ac:dyDescent="0.3">
      <c r="A308" t="s">
        <v>1201</v>
      </c>
      <c r="B308" t="s">
        <v>1202</v>
      </c>
      <c r="D308" s="7">
        <v>0.9</v>
      </c>
      <c r="E308" t="s">
        <v>10</v>
      </c>
      <c r="F308" t="s">
        <v>11</v>
      </c>
      <c r="I308" t="s">
        <v>1203</v>
      </c>
      <c r="O308">
        <v>1968731</v>
      </c>
      <c r="P308">
        <v>459.26207419999997</v>
      </c>
      <c r="R308" s="56">
        <f t="shared" si="32"/>
        <v>482.25129459999999</v>
      </c>
      <c r="S308" s="90">
        <v>482.25170000000003</v>
      </c>
      <c r="T308" s="90">
        <v>482.2518</v>
      </c>
      <c r="U308" s="90">
        <v>484.25209999999998</v>
      </c>
      <c r="V308" s="8">
        <v>201.56666666666669</v>
      </c>
      <c r="W308" s="55">
        <f t="shared" si="33"/>
        <v>460.26935066999999</v>
      </c>
      <c r="X308" s="86">
        <v>460.26949999999999</v>
      </c>
      <c r="Y308" s="86">
        <v>460.27030000000002</v>
      </c>
      <c r="Z308" s="86">
        <v>460.2704</v>
      </c>
      <c r="AA308" s="8">
        <v>202.6</v>
      </c>
      <c r="AB308" s="56">
        <f t="shared" si="34"/>
        <v>477.29589799999997</v>
      </c>
      <c r="AF308" s="64"/>
      <c r="AG308" s="55">
        <f t="shared" si="35"/>
        <v>442.25878</v>
      </c>
      <c r="AH308" s="86"/>
      <c r="AI308" s="86"/>
      <c r="AJ308" s="86"/>
      <c r="AK308" s="64"/>
      <c r="AL308" s="55">
        <f t="shared" si="36"/>
        <v>458.25479819999998</v>
      </c>
      <c r="AP308" s="64">
        <v>201.43333333333331</v>
      </c>
      <c r="AQ308" s="65">
        <f t="shared" si="37"/>
        <v>494.2314758</v>
      </c>
      <c r="AR308" s="83"/>
      <c r="AS308" s="83"/>
      <c r="AT308" s="83"/>
      <c r="AU308" s="64"/>
      <c r="AV308" s="55">
        <f t="shared" si="38"/>
        <v>504.26027740000001</v>
      </c>
      <c r="AW308" s="86"/>
      <c r="AX308" s="86"/>
      <c r="AY308" s="86"/>
      <c r="AZ308" s="8"/>
      <c r="BA308" s="5">
        <f t="shared" si="39"/>
        <v>0.57584731819678459</v>
      </c>
      <c r="BB308" s="5"/>
      <c r="BC308" t="s">
        <v>14</v>
      </c>
      <c r="BD308" s="9" t="s">
        <v>15</v>
      </c>
    </row>
    <row r="309" spans="1:56" x14ac:dyDescent="0.3">
      <c r="A309" t="s">
        <v>1204</v>
      </c>
      <c r="B309" t="s">
        <v>1205</v>
      </c>
      <c r="D309" s="7">
        <v>17.600000000000001</v>
      </c>
      <c r="E309" t="s">
        <v>10</v>
      </c>
      <c r="F309" t="s">
        <v>11</v>
      </c>
      <c r="I309" t="s">
        <v>1206</v>
      </c>
      <c r="O309">
        <v>89708</v>
      </c>
      <c r="P309">
        <v>840.68426820000002</v>
      </c>
      <c r="R309" s="56">
        <f t="shared" si="32"/>
        <v>863.67348860000004</v>
      </c>
      <c r="S309" s="90">
        <v>863.67830000000004</v>
      </c>
      <c r="T309" s="90">
        <v>863.67700000000002</v>
      </c>
      <c r="U309" s="90">
        <v>863.68129999999996</v>
      </c>
      <c r="V309" s="8">
        <v>325.83333333333331</v>
      </c>
      <c r="W309" s="55">
        <f t="shared" si="33"/>
        <v>841.69154466999998</v>
      </c>
      <c r="AA309" s="8"/>
      <c r="AB309" s="56">
        <f t="shared" si="34"/>
        <v>858.71809200000007</v>
      </c>
      <c r="AF309" s="64">
        <v>326.93333333333334</v>
      </c>
      <c r="AG309" s="55">
        <f t="shared" si="35"/>
        <v>823.68097399999999</v>
      </c>
      <c r="AH309" s="86"/>
      <c r="AI309" s="86"/>
      <c r="AJ309" s="86"/>
      <c r="AK309" s="64"/>
      <c r="AL309" s="55">
        <f t="shared" si="36"/>
        <v>839.67699219999997</v>
      </c>
      <c r="AP309" s="64"/>
      <c r="AQ309" s="65">
        <f t="shared" si="37"/>
        <v>875.65366979999999</v>
      </c>
      <c r="AR309" s="83"/>
      <c r="AS309" s="83"/>
      <c r="AT309" s="83"/>
      <c r="AU309" s="64"/>
      <c r="AV309" s="55">
        <f t="shared" si="38"/>
        <v>885.68247139999994</v>
      </c>
      <c r="AW309" s="86"/>
      <c r="AX309" s="86"/>
      <c r="AY309" s="86"/>
      <c r="AZ309" s="8">
        <v>329.63333333333333</v>
      </c>
      <c r="BA309" s="5" t="e">
        <f t="shared" si="39"/>
        <v>#DIV/0!</v>
      </c>
      <c r="BB309" s="5"/>
      <c r="BC309" t="s">
        <v>14</v>
      </c>
      <c r="BD309" s="9" t="s">
        <v>15</v>
      </c>
    </row>
    <row r="310" spans="1:56" x14ac:dyDescent="0.3">
      <c r="A310" t="s">
        <v>1207</v>
      </c>
      <c r="B310" t="s">
        <v>1208</v>
      </c>
      <c r="D310" s="7">
        <v>0.9</v>
      </c>
      <c r="E310" t="s">
        <v>10</v>
      </c>
      <c r="F310" t="s">
        <v>11</v>
      </c>
      <c r="I310" t="s">
        <v>1209</v>
      </c>
      <c r="O310">
        <v>41558</v>
      </c>
      <c r="P310">
        <v>287.28241420000001</v>
      </c>
      <c r="R310" s="56">
        <f t="shared" si="32"/>
        <v>310.27163460000003</v>
      </c>
      <c r="S310" s="90">
        <v>310.26940000000002</v>
      </c>
      <c r="T310" s="90">
        <v>310.26990000000001</v>
      </c>
      <c r="U310" s="90">
        <v>310.27159999999998</v>
      </c>
      <c r="V310" s="8">
        <v>192.1</v>
      </c>
      <c r="W310" s="55">
        <f t="shared" si="33"/>
        <v>288.28969067000003</v>
      </c>
      <c r="X310" s="86">
        <v>288.28980000000001</v>
      </c>
      <c r="Y310" s="86">
        <v>288.29000000000002</v>
      </c>
      <c r="Z310" s="86">
        <v>288.29090000000002</v>
      </c>
      <c r="AA310" s="8">
        <v>188.76666666666665</v>
      </c>
      <c r="AB310" s="56">
        <f t="shared" si="34"/>
        <v>305.316238</v>
      </c>
      <c r="AF310" s="64"/>
      <c r="AG310" s="55">
        <f t="shared" si="35"/>
        <v>270.27912000000003</v>
      </c>
      <c r="AH310" s="86"/>
      <c r="AI310" s="86"/>
      <c r="AJ310" s="86"/>
      <c r="AK310" s="64"/>
      <c r="AL310" s="55">
        <f t="shared" si="36"/>
        <v>286.27513820000001</v>
      </c>
      <c r="AP310" s="64"/>
      <c r="AQ310" s="65">
        <f t="shared" si="37"/>
        <v>322.25181580000003</v>
      </c>
      <c r="AR310" s="83"/>
      <c r="AS310" s="83"/>
      <c r="AT310" s="83"/>
      <c r="AU310" s="64"/>
      <c r="AV310" s="55">
        <f t="shared" si="38"/>
        <v>332.28061740000004</v>
      </c>
      <c r="AW310" s="86"/>
      <c r="AX310" s="86"/>
      <c r="AY310" s="86"/>
      <c r="AZ310" s="8"/>
      <c r="BA310" s="5">
        <f t="shared" si="39"/>
        <v>100</v>
      </c>
      <c r="BB310" s="5"/>
      <c r="BC310" t="s">
        <v>14</v>
      </c>
      <c r="BD310" s="9" t="s">
        <v>15</v>
      </c>
    </row>
    <row r="311" spans="1:56" x14ac:dyDescent="0.3">
      <c r="A311" t="s">
        <v>1210</v>
      </c>
      <c r="B311" t="s">
        <v>556</v>
      </c>
      <c r="D311" s="7">
        <v>1.3</v>
      </c>
      <c r="E311" t="s">
        <v>10</v>
      </c>
      <c r="F311" t="s">
        <v>11</v>
      </c>
      <c r="I311" t="s">
        <v>1211</v>
      </c>
      <c r="O311">
        <v>1968732</v>
      </c>
      <c r="P311">
        <v>515.29165799999998</v>
      </c>
      <c r="R311" s="56">
        <f t="shared" si="32"/>
        <v>538.28087840000001</v>
      </c>
      <c r="S311" s="90">
        <v>538.28129999999999</v>
      </c>
      <c r="T311" s="90">
        <v>538.28200000000004</v>
      </c>
      <c r="U311" s="90">
        <v>538.28290000000004</v>
      </c>
      <c r="V311" s="8">
        <v>212.66666666666666</v>
      </c>
      <c r="W311" s="55">
        <f t="shared" si="33"/>
        <v>516.29893446999995</v>
      </c>
      <c r="X311" s="86">
        <v>516.29899999999998</v>
      </c>
      <c r="Y311" s="86">
        <v>516.30039999999997</v>
      </c>
      <c r="Z311" s="86">
        <v>516.30039999999997</v>
      </c>
      <c r="AA311" s="8">
        <v>217.20000000000002</v>
      </c>
      <c r="AB311" s="56">
        <f t="shared" si="34"/>
        <v>533.32548180000003</v>
      </c>
      <c r="AF311" s="64">
        <v>217.03333333333333</v>
      </c>
      <c r="AG311" s="55">
        <f t="shared" si="35"/>
        <v>498.28836380000001</v>
      </c>
      <c r="AH311" s="86"/>
      <c r="AI311" s="86"/>
      <c r="AJ311" s="86"/>
      <c r="AK311" s="64"/>
      <c r="AL311" s="55">
        <f t="shared" si="36"/>
        <v>514.28438199999994</v>
      </c>
      <c r="AP311" s="64">
        <v>209.1</v>
      </c>
      <c r="AQ311" s="65">
        <f t="shared" si="37"/>
        <v>550.26105959999995</v>
      </c>
      <c r="AR311" s="83"/>
      <c r="AS311" s="83"/>
      <c r="AT311" s="83"/>
      <c r="AU311" s="64"/>
      <c r="AV311" s="55">
        <f t="shared" si="38"/>
        <v>560.2898611999999</v>
      </c>
      <c r="AW311" s="86"/>
      <c r="AX311" s="86"/>
      <c r="AY311" s="86"/>
      <c r="AZ311" s="8"/>
      <c r="BA311" s="5">
        <f t="shared" si="39"/>
        <v>3.7292817679558112</v>
      </c>
      <c r="BB311" s="5"/>
      <c r="BC311" t="s">
        <v>14</v>
      </c>
      <c r="BD311" s="9" t="s">
        <v>15</v>
      </c>
    </row>
    <row r="312" spans="1:56" x14ac:dyDescent="0.3">
      <c r="A312" t="s">
        <v>1212</v>
      </c>
      <c r="B312" t="s">
        <v>1213</v>
      </c>
      <c r="D312" s="7">
        <v>0.9</v>
      </c>
      <c r="E312" t="s">
        <v>10</v>
      </c>
      <c r="F312" t="s">
        <v>11</v>
      </c>
      <c r="G312" t="s">
        <v>1160</v>
      </c>
      <c r="I312" t="s">
        <v>1214</v>
      </c>
      <c r="O312">
        <v>1968729</v>
      </c>
      <c r="P312">
        <v>327.31371259999997</v>
      </c>
      <c r="R312" s="56">
        <f t="shared" si="32"/>
        <v>350.302933</v>
      </c>
      <c r="V312" s="8"/>
      <c r="W312" s="55">
        <f t="shared" si="33"/>
        <v>328.32098907</v>
      </c>
      <c r="X312" s="86">
        <v>328.32150000000001</v>
      </c>
      <c r="Y312" s="86">
        <v>328.31990000000002</v>
      </c>
      <c r="Z312" s="86">
        <v>328.31959999999998</v>
      </c>
      <c r="AA312" s="8">
        <v>199.83333333333334</v>
      </c>
      <c r="AB312" s="56">
        <f t="shared" si="34"/>
        <v>345.34753639999997</v>
      </c>
      <c r="AF312" s="64"/>
      <c r="AG312" s="55">
        <f t="shared" si="35"/>
        <v>310.3104184</v>
      </c>
      <c r="AH312" s="86"/>
      <c r="AI312" s="86"/>
      <c r="AJ312" s="86"/>
      <c r="AK312" s="64"/>
      <c r="AL312" s="55">
        <f t="shared" si="36"/>
        <v>326.30643659999998</v>
      </c>
      <c r="AP312" s="64"/>
      <c r="AQ312" s="65">
        <f t="shared" si="37"/>
        <v>362.2831142</v>
      </c>
      <c r="AR312" s="83"/>
      <c r="AS312" s="83"/>
      <c r="AT312" s="83"/>
      <c r="AU312" s="64"/>
      <c r="AV312" s="55">
        <f t="shared" si="38"/>
        <v>372.31191580000001</v>
      </c>
      <c r="AW312" s="86"/>
      <c r="AX312" s="86"/>
      <c r="AY312" s="86"/>
      <c r="AZ312" s="8">
        <v>214.46666666666667</v>
      </c>
      <c r="BA312" s="5">
        <f t="shared" si="39"/>
        <v>100</v>
      </c>
      <c r="BB312" s="5"/>
      <c r="BC312" t="s">
        <v>14</v>
      </c>
      <c r="BD312" s="9" t="s">
        <v>15</v>
      </c>
    </row>
    <row r="313" spans="1:56" x14ac:dyDescent="0.3">
      <c r="A313" t="s">
        <v>1215</v>
      </c>
      <c r="B313" t="s">
        <v>1216</v>
      </c>
      <c r="D313" s="7">
        <v>0.9</v>
      </c>
      <c r="E313" t="s">
        <v>10</v>
      </c>
      <c r="F313" t="s">
        <v>11</v>
      </c>
      <c r="G313" t="s">
        <v>1107</v>
      </c>
      <c r="I313" s="3" t="s">
        <v>1217</v>
      </c>
      <c r="O313">
        <v>40861</v>
      </c>
      <c r="P313">
        <v>442.196774</v>
      </c>
      <c r="R313" s="56">
        <f t="shared" si="32"/>
        <v>465.18599440000003</v>
      </c>
      <c r="S313" s="90">
        <v>465.18400000000003</v>
      </c>
      <c r="T313" s="90">
        <v>465.18450000000001</v>
      </c>
      <c r="U313" s="90">
        <v>465.18430000000001</v>
      </c>
      <c r="V313" s="8">
        <v>206.06666666666669</v>
      </c>
      <c r="W313" s="55">
        <f t="shared" si="33"/>
        <v>443.20405047000003</v>
      </c>
      <c r="AA313" s="8"/>
      <c r="AB313" s="56">
        <f t="shared" si="34"/>
        <v>460.2305978</v>
      </c>
      <c r="AF313" s="64"/>
      <c r="AG313" s="55">
        <f t="shared" si="35"/>
        <v>425.19347980000003</v>
      </c>
      <c r="AH313" s="86"/>
      <c r="AI313" s="86"/>
      <c r="AJ313" s="86"/>
      <c r="AK313" s="64"/>
      <c r="AL313" s="55">
        <f t="shared" si="36"/>
        <v>441.18949800000001</v>
      </c>
      <c r="AP313" s="64">
        <v>209.46666666666667</v>
      </c>
      <c r="AQ313" s="65">
        <f t="shared" si="37"/>
        <v>477.16617560000003</v>
      </c>
      <c r="AR313" s="83"/>
      <c r="AS313" s="83"/>
      <c r="AT313" s="83"/>
      <c r="AU313" s="64"/>
      <c r="AV313" s="55">
        <f t="shared" si="38"/>
        <v>487.19497720000004</v>
      </c>
      <c r="AW313" s="86"/>
      <c r="AX313" s="86"/>
      <c r="AY313" s="86"/>
      <c r="AZ313" s="8"/>
      <c r="BA313" s="5" t="e">
        <f t="shared" si="39"/>
        <v>#DIV/0!</v>
      </c>
      <c r="BB313" s="8"/>
      <c r="BC313" t="s">
        <v>14</v>
      </c>
      <c r="BD313" s="9" t="s">
        <v>15</v>
      </c>
    </row>
    <row r="314" spans="1:56" x14ac:dyDescent="0.3">
      <c r="A314" t="s">
        <v>1218</v>
      </c>
      <c r="B314" t="s">
        <v>1219</v>
      </c>
      <c r="D314" s="7">
        <v>0.9</v>
      </c>
      <c r="E314" t="s">
        <v>10</v>
      </c>
      <c r="F314" t="s">
        <v>11</v>
      </c>
      <c r="G314" t="s">
        <v>1111</v>
      </c>
      <c r="I314" s="3" t="s">
        <v>1220</v>
      </c>
      <c r="O314">
        <v>40862</v>
      </c>
      <c r="P314">
        <v>498.2593708</v>
      </c>
      <c r="R314" s="56">
        <f t="shared" si="32"/>
        <v>521.24859119999996</v>
      </c>
      <c r="S314" s="90">
        <v>521.24879999999996</v>
      </c>
      <c r="T314" s="90">
        <v>521.24929999999995</v>
      </c>
      <c r="U314" s="90">
        <v>521.24620000000004</v>
      </c>
      <c r="V314" s="8">
        <v>224.66666666666666</v>
      </c>
      <c r="W314" s="55">
        <f t="shared" si="33"/>
        <v>499.26664727000002</v>
      </c>
      <c r="AA314" s="8"/>
      <c r="AB314" s="56">
        <f t="shared" si="34"/>
        <v>516.29319459999999</v>
      </c>
      <c r="AF314" s="64">
        <v>213.96666666666667</v>
      </c>
      <c r="AG314" s="55">
        <f t="shared" si="35"/>
        <v>481.25607660000003</v>
      </c>
      <c r="AH314" s="86"/>
      <c r="AI314" s="86"/>
      <c r="AJ314" s="86"/>
      <c r="AK314" s="64"/>
      <c r="AL314" s="55">
        <f t="shared" si="36"/>
        <v>497.25209480000001</v>
      </c>
      <c r="AP314" s="64">
        <v>222.19999999999996</v>
      </c>
      <c r="AQ314" s="65">
        <f t="shared" si="37"/>
        <v>533.22877240000003</v>
      </c>
      <c r="AR314" s="83"/>
      <c r="AS314" s="83"/>
      <c r="AT314" s="83"/>
      <c r="AU314" s="64"/>
      <c r="AV314" s="55">
        <f t="shared" si="38"/>
        <v>543.25757399999998</v>
      </c>
      <c r="AW314" s="86"/>
      <c r="AX314" s="86"/>
      <c r="AY314" s="86"/>
      <c r="AZ314" s="8"/>
      <c r="BA314" s="5" t="e">
        <f t="shared" si="39"/>
        <v>#DIV/0!</v>
      </c>
      <c r="BB314" s="8"/>
      <c r="BC314" t="s">
        <v>14</v>
      </c>
      <c r="BD314" s="9" t="s">
        <v>15</v>
      </c>
    </row>
    <row r="315" spans="1:56" x14ac:dyDescent="0.3">
      <c r="A315" t="s">
        <v>1221</v>
      </c>
      <c r="B315" t="s">
        <v>1222</v>
      </c>
      <c r="D315" s="7">
        <v>1.1000000000000001</v>
      </c>
      <c r="E315" t="s">
        <v>10</v>
      </c>
      <c r="F315" t="s">
        <v>11</v>
      </c>
      <c r="G315" t="s">
        <v>1114</v>
      </c>
      <c r="I315" s="3" t="s">
        <v>1223</v>
      </c>
      <c r="O315">
        <v>1968742</v>
      </c>
      <c r="P315">
        <v>356.25626060000002</v>
      </c>
      <c r="R315" s="56">
        <f t="shared" si="32"/>
        <v>379.24548100000004</v>
      </c>
      <c r="S315" s="90">
        <v>379.24590000000001</v>
      </c>
      <c r="T315" s="90">
        <v>379.24509999999998</v>
      </c>
      <c r="U315" s="90">
        <v>379.24450000000002</v>
      </c>
      <c r="V315" s="8">
        <v>202.96666666666667</v>
      </c>
      <c r="W315" s="55">
        <f t="shared" si="33"/>
        <v>357.26353707000004</v>
      </c>
      <c r="AA315" s="8"/>
      <c r="AB315" s="56">
        <f t="shared" si="34"/>
        <v>374.29008440000001</v>
      </c>
      <c r="AF315" s="64"/>
      <c r="AG315" s="55">
        <f t="shared" si="35"/>
        <v>339.25296640000005</v>
      </c>
      <c r="AH315" s="86"/>
      <c r="AI315" s="86"/>
      <c r="AJ315" s="86"/>
      <c r="AK315" s="64"/>
      <c r="AL315" s="55">
        <f t="shared" si="36"/>
        <v>355.24898460000003</v>
      </c>
      <c r="AP315" s="64">
        <v>195.1</v>
      </c>
      <c r="AQ315" s="65">
        <f t="shared" si="37"/>
        <v>391.22566220000004</v>
      </c>
      <c r="AR315" s="83"/>
      <c r="AS315" s="83"/>
      <c r="AT315" s="83"/>
      <c r="AU315" s="64"/>
      <c r="AV315" s="55">
        <f t="shared" si="38"/>
        <v>401.25446380000005</v>
      </c>
      <c r="AW315" s="86"/>
      <c r="AX315" s="86"/>
      <c r="AY315" s="86"/>
      <c r="AZ315" s="8"/>
      <c r="BA315" s="5" t="e">
        <f t="shared" si="39"/>
        <v>#DIV/0!</v>
      </c>
      <c r="BB315" s="8"/>
      <c r="BC315" t="s">
        <v>14</v>
      </c>
      <c r="BD315" s="9" t="s">
        <v>15</v>
      </c>
    </row>
    <row r="316" spans="1:56" x14ac:dyDescent="0.3">
      <c r="A316" t="s">
        <v>1224</v>
      </c>
      <c r="B316" t="s">
        <v>1225</v>
      </c>
      <c r="D316" s="7">
        <v>11.7</v>
      </c>
      <c r="E316" t="s">
        <v>10</v>
      </c>
      <c r="F316" t="s">
        <v>11</v>
      </c>
      <c r="G316" t="s">
        <v>1118</v>
      </c>
      <c r="I316" s="3" t="s">
        <v>1226</v>
      </c>
      <c r="O316">
        <v>81205</v>
      </c>
      <c r="P316">
        <v>648.47298039999998</v>
      </c>
      <c r="R316" s="56">
        <f t="shared" si="32"/>
        <v>671.46220080000001</v>
      </c>
      <c r="S316" s="90">
        <v>671.45920000000001</v>
      </c>
      <c r="T316" s="90">
        <v>671.46180000000004</v>
      </c>
      <c r="U316" s="90">
        <v>671.4606</v>
      </c>
      <c r="V316" s="8">
        <v>266.23333333333335</v>
      </c>
      <c r="W316" s="55">
        <f t="shared" si="33"/>
        <v>649.48025686999995</v>
      </c>
      <c r="AA316" s="8"/>
      <c r="AB316" s="56">
        <f t="shared" si="34"/>
        <v>666.50680420000003</v>
      </c>
      <c r="AF316" s="64">
        <v>272.3</v>
      </c>
      <c r="AG316" s="55">
        <f t="shared" si="35"/>
        <v>631.46968619999996</v>
      </c>
      <c r="AH316" s="86"/>
      <c r="AI316" s="86"/>
      <c r="AJ316" s="86"/>
      <c r="AK316" s="64"/>
      <c r="AL316" s="55">
        <f t="shared" si="36"/>
        <v>647.46570439999994</v>
      </c>
      <c r="AP316" s="64">
        <v>257</v>
      </c>
      <c r="AQ316" s="65">
        <f t="shared" si="37"/>
        <v>683.44238199999995</v>
      </c>
      <c r="AR316" s="83"/>
      <c r="AS316" s="83"/>
      <c r="AT316" s="83"/>
      <c r="AU316" s="64"/>
      <c r="AV316" s="55">
        <f t="shared" si="38"/>
        <v>693.4711835999999</v>
      </c>
      <c r="AW316" s="86"/>
      <c r="AX316" s="86"/>
      <c r="AY316" s="86"/>
      <c r="AZ316" s="9"/>
      <c r="BA316" s="5" t="e">
        <f t="shared" si="39"/>
        <v>#DIV/0!</v>
      </c>
      <c r="BC316" t="s">
        <v>14</v>
      </c>
      <c r="BD316" s="9" t="s">
        <v>15</v>
      </c>
    </row>
    <row r="317" spans="1:56" x14ac:dyDescent="0.3">
      <c r="A317" t="s">
        <v>1227</v>
      </c>
      <c r="B317" t="s">
        <v>1228</v>
      </c>
      <c r="D317" s="7">
        <v>1.4</v>
      </c>
      <c r="E317" t="s">
        <v>10</v>
      </c>
      <c r="F317" t="s">
        <v>11</v>
      </c>
      <c r="G317" t="s">
        <v>1121</v>
      </c>
      <c r="I317" s="3" t="s">
        <v>1229</v>
      </c>
      <c r="O317">
        <v>1968740</v>
      </c>
      <c r="P317">
        <v>751.55270359999997</v>
      </c>
      <c r="R317" s="56">
        <f t="shared" si="32"/>
        <v>774.54192399999999</v>
      </c>
      <c r="S317" s="90">
        <v>774.53920000000005</v>
      </c>
      <c r="T317" s="90">
        <v>774.53819999999996</v>
      </c>
      <c r="U317" s="90">
        <v>774.54089999999997</v>
      </c>
      <c r="V317" s="8">
        <v>285.5</v>
      </c>
      <c r="W317" s="55">
        <f t="shared" si="33"/>
        <v>752.55998006999994</v>
      </c>
      <c r="X317" s="86">
        <v>752.56050000000005</v>
      </c>
      <c r="Y317" s="86">
        <v>752.55920000000003</v>
      </c>
      <c r="Z317" s="86">
        <v>752.55930000000001</v>
      </c>
      <c r="AA317" s="8">
        <v>281.8</v>
      </c>
      <c r="AB317" s="56">
        <f t="shared" si="34"/>
        <v>769.58652740000002</v>
      </c>
      <c r="AF317" s="64"/>
      <c r="AG317" s="55">
        <f t="shared" si="35"/>
        <v>734.54940939999994</v>
      </c>
      <c r="AH317" s="86"/>
      <c r="AI317" s="86"/>
      <c r="AJ317" s="86"/>
      <c r="AK317" s="64"/>
      <c r="AL317" s="55">
        <f t="shared" si="36"/>
        <v>750.54542759999993</v>
      </c>
      <c r="AP317" s="64"/>
      <c r="AQ317" s="65">
        <f t="shared" si="37"/>
        <v>786.52210519999994</v>
      </c>
      <c r="AR317" s="83"/>
      <c r="AS317" s="83"/>
      <c r="AT317" s="83"/>
      <c r="AU317" s="64"/>
      <c r="AV317" s="55">
        <f t="shared" si="38"/>
        <v>796.55090679999989</v>
      </c>
      <c r="AW317" s="86"/>
      <c r="AX317" s="86"/>
      <c r="AY317" s="86"/>
      <c r="AZ317" s="8">
        <v>288.86666666666667</v>
      </c>
      <c r="BA317" s="5">
        <f t="shared" si="39"/>
        <v>100</v>
      </c>
      <c r="BB317" s="5"/>
      <c r="BC317" t="s">
        <v>14</v>
      </c>
      <c r="BD317" s="9" t="s">
        <v>15</v>
      </c>
    </row>
    <row r="318" spans="1:56" x14ac:dyDescent="0.3">
      <c r="A318" t="s">
        <v>1230</v>
      </c>
      <c r="B318" t="s">
        <v>1231</v>
      </c>
      <c r="D318" s="7">
        <v>11.8</v>
      </c>
      <c r="E318" t="s">
        <v>10</v>
      </c>
      <c r="F318" t="s">
        <v>11</v>
      </c>
      <c r="G318" t="s">
        <v>1125</v>
      </c>
      <c r="I318" s="3" t="s">
        <v>1232</v>
      </c>
      <c r="O318">
        <v>1968735</v>
      </c>
      <c r="P318">
        <v>703.51517739999997</v>
      </c>
      <c r="R318" s="56">
        <f t="shared" si="32"/>
        <v>726.50439779999999</v>
      </c>
      <c r="S318" s="90">
        <v>726.5018</v>
      </c>
      <c r="T318" s="90">
        <v>726.50419999999997</v>
      </c>
      <c r="U318" s="90">
        <v>726.50250000000005</v>
      </c>
      <c r="V318" s="8">
        <v>280.13333333333333</v>
      </c>
      <c r="W318" s="55">
        <f t="shared" si="33"/>
        <v>704.52245386999994</v>
      </c>
      <c r="X318" s="86">
        <v>704.5213</v>
      </c>
      <c r="Y318" s="86">
        <v>704.52430000000004</v>
      </c>
      <c r="Z318" s="86">
        <v>704.51559999999995</v>
      </c>
      <c r="AA318" s="8">
        <v>275.7</v>
      </c>
      <c r="AB318" s="56">
        <f t="shared" si="34"/>
        <v>721.54900120000002</v>
      </c>
      <c r="AF318" s="64"/>
      <c r="AG318" s="55">
        <f t="shared" si="35"/>
        <v>686.51188319999994</v>
      </c>
      <c r="AH318" s="86"/>
      <c r="AI318" s="86"/>
      <c r="AJ318" s="86"/>
      <c r="AK318" s="64"/>
      <c r="AL318" s="55">
        <f t="shared" si="36"/>
        <v>702.50790139999992</v>
      </c>
      <c r="AP318" s="64">
        <v>266.5</v>
      </c>
      <c r="AQ318" s="65">
        <f t="shared" si="37"/>
        <v>738.48457899999994</v>
      </c>
      <c r="AR318" s="83"/>
      <c r="AS318" s="83"/>
      <c r="AT318" s="83"/>
      <c r="AU318" s="64"/>
      <c r="AV318" s="55">
        <f t="shared" si="38"/>
        <v>748.51338059999989</v>
      </c>
      <c r="AW318" s="86"/>
      <c r="AX318" s="86"/>
      <c r="AY318" s="86"/>
      <c r="AZ318" s="8"/>
      <c r="BA318" s="5">
        <f t="shared" si="39"/>
        <v>3.3369604642727562</v>
      </c>
      <c r="BB318" s="5"/>
      <c r="BC318" t="s">
        <v>14</v>
      </c>
      <c r="BD318" s="9" t="s">
        <v>15</v>
      </c>
    </row>
    <row r="319" spans="1:56" x14ac:dyDescent="0.3">
      <c r="A319" t="s">
        <v>1233</v>
      </c>
      <c r="B319" t="s">
        <v>1234</v>
      </c>
      <c r="D319" s="7">
        <v>4.8</v>
      </c>
      <c r="E319" t="s">
        <v>10</v>
      </c>
      <c r="F319" t="s">
        <v>11</v>
      </c>
      <c r="G319" t="s">
        <v>1129</v>
      </c>
      <c r="I319" s="3" t="s">
        <v>1235</v>
      </c>
      <c r="O319">
        <v>46747</v>
      </c>
      <c r="P319">
        <v>598.31179759999998</v>
      </c>
      <c r="R319" s="56">
        <f t="shared" si="32"/>
        <v>621.301018</v>
      </c>
      <c r="V319" s="8"/>
      <c r="W319" s="55">
        <f t="shared" si="33"/>
        <v>599.31907406999994</v>
      </c>
      <c r="X319" s="86">
        <v>599.31799999999998</v>
      </c>
      <c r="Y319" s="86">
        <v>599.31759999999997</v>
      </c>
      <c r="Z319" s="86">
        <v>599.31569999999999</v>
      </c>
      <c r="AA319" s="8">
        <v>242.66666666666666</v>
      </c>
      <c r="AB319" s="56">
        <f t="shared" si="34"/>
        <v>616.34562140000003</v>
      </c>
      <c r="AF319" s="64"/>
      <c r="AG319" s="55">
        <f t="shared" si="35"/>
        <v>581.30850339999995</v>
      </c>
      <c r="AH319" s="86"/>
      <c r="AI319" s="86"/>
      <c r="AJ319" s="86"/>
      <c r="AK319" s="64">
        <v>242.56666666666669</v>
      </c>
      <c r="AL319" s="55">
        <f t="shared" si="36"/>
        <v>597.30452159999993</v>
      </c>
      <c r="AP319" s="64">
        <v>238.03333333333333</v>
      </c>
      <c r="AQ319" s="65">
        <f t="shared" si="37"/>
        <v>633.28119919999995</v>
      </c>
      <c r="AR319" s="83"/>
      <c r="AS319" s="83"/>
      <c r="AT319" s="83"/>
      <c r="AU319" s="64"/>
      <c r="AV319" s="55">
        <f t="shared" si="38"/>
        <v>643.3100007999999</v>
      </c>
      <c r="AW319" s="86"/>
      <c r="AX319" s="86"/>
      <c r="AY319" s="86"/>
      <c r="AZ319" s="8"/>
      <c r="BA319" s="5">
        <f t="shared" si="39"/>
        <v>1.9093406593406563</v>
      </c>
      <c r="BB319" s="5"/>
      <c r="BC319" t="s">
        <v>14</v>
      </c>
      <c r="BD319" s="9" t="s">
        <v>15</v>
      </c>
    </row>
    <row r="320" spans="1:56" x14ac:dyDescent="0.3">
      <c r="A320" t="s">
        <v>1236</v>
      </c>
      <c r="B320" t="s">
        <v>724</v>
      </c>
      <c r="D320" s="7">
        <v>1.3</v>
      </c>
      <c r="E320" t="s">
        <v>10</v>
      </c>
      <c r="F320" t="s">
        <v>11</v>
      </c>
      <c r="G320" t="s">
        <v>1136</v>
      </c>
      <c r="I320" s="3" t="s">
        <v>1237</v>
      </c>
      <c r="O320">
        <v>1968736</v>
      </c>
      <c r="P320">
        <v>637.45534380000004</v>
      </c>
      <c r="R320" s="56">
        <f t="shared" si="32"/>
        <v>660.44456420000006</v>
      </c>
      <c r="S320" s="90">
        <v>660.44150000000002</v>
      </c>
      <c r="T320" s="90">
        <v>660.44590000000005</v>
      </c>
      <c r="U320" s="90">
        <v>660.4425</v>
      </c>
      <c r="V320" s="8">
        <v>258.96666666666664</v>
      </c>
      <c r="W320" s="55">
        <f t="shared" si="33"/>
        <v>638.46262027</v>
      </c>
      <c r="X320" s="86">
        <v>638.46050000000002</v>
      </c>
      <c r="Y320" s="86">
        <v>638.46119999999996</v>
      </c>
      <c r="Z320" s="86">
        <v>638.46109999999999</v>
      </c>
      <c r="AA320" s="8">
        <v>259.23333333333335</v>
      </c>
      <c r="AB320" s="56">
        <f t="shared" si="34"/>
        <v>655.48916760000009</v>
      </c>
      <c r="AF320" s="64"/>
      <c r="AG320" s="55">
        <f t="shared" si="35"/>
        <v>620.45204960000001</v>
      </c>
      <c r="AH320" s="86"/>
      <c r="AI320" s="86"/>
      <c r="AJ320" s="86"/>
      <c r="AK320" s="64">
        <v>259.40000000000003</v>
      </c>
      <c r="AL320" s="55">
        <f t="shared" si="36"/>
        <v>636.44806779999999</v>
      </c>
      <c r="AP320" s="64"/>
      <c r="AQ320" s="65">
        <f t="shared" si="37"/>
        <v>672.42474540000001</v>
      </c>
      <c r="AR320" s="83"/>
      <c r="AS320" s="83"/>
      <c r="AT320" s="83"/>
      <c r="AU320" s="64">
        <v>259.79999999999995</v>
      </c>
      <c r="AV320" s="55">
        <f t="shared" si="38"/>
        <v>682.45354699999996</v>
      </c>
      <c r="AW320" s="86"/>
      <c r="AX320" s="86"/>
      <c r="AY320" s="86"/>
      <c r="AZ320" s="8">
        <v>263.7</v>
      </c>
      <c r="BA320" s="5">
        <f t="shared" si="39"/>
        <v>100</v>
      </c>
      <c r="BB320" s="5"/>
      <c r="BC320" t="s">
        <v>14</v>
      </c>
      <c r="BD320" s="9" t="s">
        <v>15</v>
      </c>
    </row>
    <row r="321" spans="1:56" x14ac:dyDescent="0.3">
      <c r="A321" t="s">
        <v>1238</v>
      </c>
      <c r="B321" t="s">
        <v>1239</v>
      </c>
      <c r="D321" s="7">
        <v>1.4</v>
      </c>
      <c r="E321" t="s">
        <v>10</v>
      </c>
      <c r="F321" t="s">
        <v>11</v>
      </c>
      <c r="G321" t="s">
        <v>1140</v>
      </c>
      <c r="I321" s="3" t="s">
        <v>1240</v>
      </c>
      <c r="O321">
        <v>7222</v>
      </c>
      <c r="P321">
        <v>643.50229139999999</v>
      </c>
      <c r="R321" s="56">
        <f t="shared" si="32"/>
        <v>666.49151180000001</v>
      </c>
      <c r="S321" s="90">
        <v>666.49069999999995</v>
      </c>
      <c r="T321" s="90">
        <v>666.48879999999997</v>
      </c>
      <c r="U321" s="90">
        <v>666.49149999999997</v>
      </c>
      <c r="V321" s="8">
        <v>268.73333333333335</v>
      </c>
      <c r="W321" s="55">
        <f t="shared" si="33"/>
        <v>644.50956786999996</v>
      </c>
      <c r="X321" s="86">
        <v>644.50750000000005</v>
      </c>
      <c r="Y321" s="86">
        <v>644.50909999999999</v>
      </c>
      <c r="Z321" s="86">
        <v>644.50900000000001</v>
      </c>
      <c r="AA321" s="8">
        <v>268.8</v>
      </c>
      <c r="AB321" s="56">
        <f t="shared" si="34"/>
        <v>661.53611520000004</v>
      </c>
      <c r="AF321" s="64"/>
      <c r="AG321" s="55">
        <f t="shared" si="35"/>
        <v>626.49899719999996</v>
      </c>
      <c r="AH321" s="86"/>
      <c r="AI321" s="86"/>
      <c r="AJ321" s="86"/>
      <c r="AK321" s="64">
        <v>269.09999999999997</v>
      </c>
      <c r="AL321" s="55">
        <f t="shared" si="36"/>
        <v>642.49501539999994</v>
      </c>
      <c r="AP321" s="64">
        <v>271.36666666666667</v>
      </c>
      <c r="AQ321" s="65">
        <f t="shared" si="37"/>
        <v>678.47169299999996</v>
      </c>
      <c r="AR321" s="83"/>
      <c r="AS321" s="83"/>
      <c r="AT321" s="83"/>
      <c r="AU321" s="64">
        <v>267.43333333333334</v>
      </c>
      <c r="AV321" s="55">
        <f t="shared" si="38"/>
        <v>688.50049459999991</v>
      </c>
      <c r="AW321" s="86"/>
      <c r="AX321" s="86"/>
      <c r="AY321" s="86"/>
      <c r="AZ321" s="8">
        <v>270.90000000000003</v>
      </c>
      <c r="BA321" s="5">
        <f t="shared" si="39"/>
        <v>-0.95486111111110961</v>
      </c>
      <c r="BB321" s="5"/>
      <c r="BC321" t="s">
        <v>14</v>
      </c>
      <c r="BD321" s="9" t="s">
        <v>15</v>
      </c>
    </row>
    <row r="322" spans="1:56" x14ac:dyDescent="0.3">
      <c r="A322" t="s">
        <v>1241</v>
      </c>
      <c r="B322" t="s">
        <v>1242</v>
      </c>
      <c r="D322" s="7">
        <v>1.2</v>
      </c>
      <c r="E322" t="s">
        <v>10</v>
      </c>
      <c r="F322" t="s">
        <v>11</v>
      </c>
      <c r="G322" t="s">
        <v>1144</v>
      </c>
      <c r="I322" s="3" t="s">
        <v>1243</v>
      </c>
      <c r="O322">
        <v>1968738</v>
      </c>
      <c r="P322">
        <v>438.35697260000001</v>
      </c>
      <c r="R322" s="56">
        <f t="shared" si="32"/>
        <v>461.34619300000003</v>
      </c>
      <c r="S322" s="90">
        <v>461.34620000000001</v>
      </c>
      <c r="T322" s="90">
        <v>461.34649999999999</v>
      </c>
      <c r="U322" s="90">
        <v>461.34530000000001</v>
      </c>
      <c r="V322" s="8">
        <v>222.76666666666665</v>
      </c>
      <c r="W322" s="55">
        <f t="shared" si="33"/>
        <v>439.36424907000003</v>
      </c>
      <c r="AA322" s="8"/>
      <c r="AB322" s="56">
        <f t="shared" si="34"/>
        <v>456.3907964</v>
      </c>
      <c r="AF322" s="64"/>
      <c r="AG322" s="55">
        <f t="shared" si="35"/>
        <v>421.35367840000004</v>
      </c>
      <c r="AH322" s="86"/>
      <c r="AI322" s="86"/>
      <c r="AJ322" s="86"/>
      <c r="AK322" s="64">
        <v>221.29999999999998</v>
      </c>
      <c r="AL322" s="55">
        <f t="shared" si="36"/>
        <v>437.34969660000002</v>
      </c>
      <c r="AP322" s="64">
        <v>218.36666666666667</v>
      </c>
      <c r="AQ322" s="65">
        <f t="shared" si="37"/>
        <v>473.32637420000003</v>
      </c>
      <c r="AR322" s="83"/>
      <c r="AS322" s="83"/>
      <c r="AT322" s="83"/>
      <c r="AU322" s="64">
        <v>222.43333333333331</v>
      </c>
      <c r="AV322" s="55">
        <f t="shared" si="38"/>
        <v>483.35517580000004</v>
      </c>
      <c r="AW322" s="86"/>
      <c r="AX322" s="86"/>
      <c r="AY322" s="86"/>
      <c r="AZ322" s="8">
        <v>227.19999999999996</v>
      </c>
      <c r="BA322" s="5" t="e">
        <f t="shared" si="39"/>
        <v>#DIV/0!</v>
      </c>
      <c r="BB322" s="5"/>
      <c r="BC322" t="s">
        <v>14</v>
      </c>
      <c r="BD322" s="9" t="s">
        <v>15</v>
      </c>
    </row>
    <row r="323" spans="1:56" x14ac:dyDescent="0.3">
      <c r="A323" t="s">
        <v>1244</v>
      </c>
      <c r="B323" t="s">
        <v>1245</v>
      </c>
      <c r="D323" s="7">
        <v>1.3</v>
      </c>
      <c r="E323" t="s">
        <v>10</v>
      </c>
      <c r="F323" t="s">
        <v>11</v>
      </c>
      <c r="G323" t="s">
        <v>1148</v>
      </c>
      <c r="I323" s="3" t="s">
        <v>1246</v>
      </c>
      <c r="O323">
        <v>825889</v>
      </c>
      <c r="P323">
        <v>587.43969460000005</v>
      </c>
      <c r="R323" s="56">
        <f t="shared" ref="R323:R386" si="40">P323+22.989769-0.0005486</f>
        <v>610.42891500000007</v>
      </c>
      <c r="S323" s="90">
        <v>610.42920000000004</v>
      </c>
      <c r="T323" s="90">
        <v>610.42750000000001</v>
      </c>
      <c r="U323" s="90">
        <v>610.42750000000001</v>
      </c>
      <c r="V323" s="8">
        <v>252.20000000000002</v>
      </c>
      <c r="W323" s="55">
        <f t="shared" ref="W323:W386" si="41">P323+1.00727647</f>
        <v>588.44697107000002</v>
      </c>
      <c r="X323" s="86">
        <v>588.44759999999997</v>
      </c>
      <c r="Y323" s="86">
        <v>588.44140000000004</v>
      </c>
      <c r="Z323" s="86">
        <v>588.44579999999996</v>
      </c>
      <c r="AA323" s="8">
        <v>252.66666666666666</v>
      </c>
      <c r="AB323" s="56">
        <f t="shared" ref="AB323:AB386" si="42">P323+18.0343724-0.0005486</f>
        <v>605.4735184000001</v>
      </c>
      <c r="AF323" s="64"/>
      <c r="AG323" s="55">
        <f t="shared" ref="AG323:AG386" si="43">P323-18.0105642+1.00727</f>
        <v>570.43640040000003</v>
      </c>
      <c r="AH323" s="86"/>
      <c r="AI323" s="86"/>
      <c r="AJ323" s="86"/>
      <c r="AK323" s="64">
        <v>252.70000000000002</v>
      </c>
      <c r="AL323" s="55">
        <f t="shared" ref="AL323:AL386" si="44">P323-1.007276</f>
        <v>586.43241860000001</v>
      </c>
      <c r="AP323" s="64">
        <v>256.60000000000002</v>
      </c>
      <c r="AQ323" s="65">
        <f t="shared" ref="AQ323:AQ386" si="45">P323+34.968853+0.0005486</f>
        <v>622.40909620000002</v>
      </c>
      <c r="AR323" s="83"/>
      <c r="AS323" s="83"/>
      <c r="AT323" s="83"/>
      <c r="AU323" s="64">
        <v>252.63333333333335</v>
      </c>
      <c r="AV323" s="55">
        <f t="shared" ref="AV323:AV386" si="46">P323-1.007276+46.0054792</f>
        <v>632.43789779999997</v>
      </c>
      <c r="AW323" s="86"/>
      <c r="AX323" s="86"/>
      <c r="AY323" s="86"/>
      <c r="AZ323" s="8">
        <v>256.13333333333338</v>
      </c>
      <c r="BA323" s="5">
        <f t="shared" ref="BA323:BA386" si="47">(AA323-AP323)/AA323*100</f>
        <v>-1.5567282321899865</v>
      </c>
      <c r="BB323" s="5"/>
      <c r="BC323" t="s">
        <v>14</v>
      </c>
      <c r="BD323" s="9" t="s">
        <v>15</v>
      </c>
    </row>
    <row r="324" spans="1:56" x14ac:dyDescent="0.3">
      <c r="A324" t="s">
        <v>1247</v>
      </c>
      <c r="B324" t="s">
        <v>1248</v>
      </c>
      <c r="D324" s="7">
        <v>2.4</v>
      </c>
      <c r="E324" t="s">
        <v>10</v>
      </c>
      <c r="F324" t="s">
        <v>11</v>
      </c>
      <c r="G324" t="s">
        <v>1152</v>
      </c>
      <c r="I324" s="3" t="s">
        <v>1249</v>
      </c>
      <c r="O324">
        <v>43405</v>
      </c>
      <c r="P324">
        <v>464.33789139999999</v>
      </c>
      <c r="R324" s="56">
        <f t="shared" si="40"/>
        <v>487.32711180000001</v>
      </c>
      <c r="S324" s="90">
        <v>487.32769999999999</v>
      </c>
      <c r="T324" s="90">
        <v>487.3252</v>
      </c>
      <c r="U324" s="90">
        <v>487.32499999999999</v>
      </c>
      <c r="V324" s="8">
        <v>230.30000000000004</v>
      </c>
      <c r="W324" s="55">
        <f t="shared" si="41"/>
        <v>465.34516787000001</v>
      </c>
      <c r="X324" s="86">
        <v>465.3408</v>
      </c>
      <c r="Y324" s="86">
        <v>465.34370000000001</v>
      </c>
      <c r="Z324" s="86">
        <v>465.3449</v>
      </c>
      <c r="AA324" s="8">
        <v>228.46666666666667</v>
      </c>
      <c r="AB324" s="56">
        <f t="shared" si="42"/>
        <v>482.37171519999998</v>
      </c>
      <c r="AF324" s="64"/>
      <c r="AG324" s="55">
        <f t="shared" si="43"/>
        <v>447.33459720000002</v>
      </c>
      <c r="AH324" s="86"/>
      <c r="AI324" s="86"/>
      <c r="AJ324" s="86"/>
      <c r="AK324" s="64"/>
      <c r="AL324" s="55">
        <f t="shared" si="44"/>
        <v>463.3306154</v>
      </c>
      <c r="AP324" s="64"/>
      <c r="AQ324" s="65">
        <f t="shared" si="45"/>
        <v>499.30729300000002</v>
      </c>
      <c r="AR324" s="83"/>
      <c r="AS324" s="83"/>
      <c r="AT324" s="83"/>
      <c r="AU324" s="64"/>
      <c r="AV324" s="55">
        <f t="shared" si="46"/>
        <v>509.33609460000002</v>
      </c>
      <c r="AW324" s="86"/>
      <c r="AX324" s="86"/>
      <c r="AY324" s="86"/>
      <c r="AZ324" s="8">
        <v>236.69999999999996</v>
      </c>
      <c r="BA324" s="5">
        <f t="shared" si="47"/>
        <v>100</v>
      </c>
      <c r="BB324" s="5"/>
      <c r="BC324" t="s">
        <v>14</v>
      </c>
      <c r="BD324" s="9" t="s">
        <v>15</v>
      </c>
    </row>
    <row r="325" spans="1:56" x14ac:dyDescent="0.3">
      <c r="A325" t="s">
        <v>1250</v>
      </c>
      <c r="B325" t="s">
        <v>1251</v>
      </c>
      <c r="D325" s="7">
        <v>1.2</v>
      </c>
      <c r="E325" t="s">
        <v>10</v>
      </c>
      <c r="F325" t="s">
        <v>11</v>
      </c>
      <c r="I325" s="3" t="s">
        <v>1252</v>
      </c>
      <c r="O325">
        <v>1968734</v>
      </c>
      <c r="P325">
        <v>357.28789339999997</v>
      </c>
      <c r="R325" s="56">
        <f t="shared" si="40"/>
        <v>380.2771138</v>
      </c>
      <c r="S325" s="90">
        <v>380.27330000000001</v>
      </c>
      <c r="T325" s="90">
        <v>380.27679999999998</v>
      </c>
      <c r="U325" s="90">
        <v>380.2747</v>
      </c>
      <c r="V325" s="8">
        <v>199.86666666666667</v>
      </c>
      <c r="W325" s="55">
        <f t="shared" si="41"/>
        <v>358.29516987</v>
      </c>
      <c r="X325" s="86">
        <v>358.29539999999997</v>
      </c>
      <c r="Y325" s="86">
        <v>358.29480000000001</v>
      </c>
      <c r="Z325" s="86">
        <v>358.29360000000003</v>
      </c>
      <c r="AA325" s="8">
        <v>203.93333333333331</v>
      </c>
      <c r="AB325" s="56">
        <f t="shared" si="42"/>
        <v>375.32171719999997</v>
      </c>
      <c r="AF325" s="64"/>
      <c r="AG325" s="55">
        <f t="shared" si="43"/>
        <v>340.2845992</v>
      </c>
      <c r="AH325" s="86"/>
      <c r="AI325" s="86"/>
      <c r="AJ325" s="86"/>
      <c r="AK325" s="64"/>
      <c r="AL325" s="55">
        <f t="shared" si="44"/>
        <v>356.28061739999998</v>
      </c>
      <c r="AP325" s="64"/>
      <c r="AQ325" s="65">
        <f t="shared" si="45"/>
        <v>392.257295</v>
      </c>
      <c r="AR325" s="83"/>
      <c r="AS325" s="83"/>
      <c r="AT325" s="83"/>
      <c r="AU325" s="64">
        <v>202.26666666666665</v>
      </c>
      <c r="AV325" s="55">
        <f t="shared" si="46"/>
        <v>402.28609660000001</v>
      </c>
      <c r="AW325" s="86"/>
      <c r="AX325" s="86"/>
      <c r="AY325" s="86"/>
      <c r="AZ325" s="8">
        <v>204.93333333333331</v>
      </c>
      <c r="BA325" s="5">
        <f t="shared" si="47"/>
        <v>100</v>
      </c>
      <c r="BB325" s="5"/>
      <c r="BC325" t="s">
        <v>14</v>
      </c>
      <c r="BD325" s="9" t="s">
        <v>15</v>
      </c>
    </row>
    <row r="326" spans="1:56" x14ac:dyDescent="0.3">
      <c r="A326" t="s">
        <v>1253</v>
      </c>
      <c r="B326" t="s">
        <v>1254</v>
      </c>
      <c r="D326" s="7">
        <v>1.2</v>
      </c>
      <c r="E326" t="s">
        <v>10</v>
      </c>
      <c r="F326" t="s">
        <v>11</v>
      </c>
      <c r="I326" s="3" t="s">
        <v>1255</v>
      </c>
      <c r="O326">
        <v>46559</v>
      </c>
      <c r="P326">
        <v>339.2773292</v>
      </c>
      <c r="R326" s="56">
        <f t="shared" si="40"/>
        <v>362.26654960000002</v>
      </c>
      <c r="S326" s="90">
        <v>362.26639999999998</v>
      </c>
      <c r="T326" s="90">
        <v>362.26560000000001</v>
      </c>
      <c r="U326" s="90">
        <v>362.26499999999999</v>
      </c>
      <c r="V326" s="8">
        <v>194.66666666666666</v>
      </c>
      <c r="W326" s="55">
        <f t="shared" si="41"/>
        <v>340.28460567000002</v>
      </c>
      <c r="AA326" s="8"/>
      <c r="AB326" s="56">
        <f t="shared" si="42"/>
        <v>357.31115299999999</v>
      </c>
      <c r="AF326" s="64"/>
      <c r="AG326" s="55">
        <f t="shared" si="43"/>
        <v>322.27403500000003</v>
      </c>
      <c r="AH326" s="86"/>
      <c r="AI326" s="86"/>
      <c r="AJ326" s="86"/>
      <c r="AK326" s="64"/>
      <c r="AL326" s="55">
        <f t="shared" si="44"/>
        <v>338.27005320000001</v>
      </c>
      <c r="AP326" s="64">
        <v>191.56666666666669</v>
      </c>
      <c r="AQ326" s="65">
        <f t="shared" si="45"/>
        <v>374.24673080000002</v>
      </c>
      <c r="AR326" s="83"/>
      <c r="AS326" s="83"/>
      <c r="AT326" s="83"/>
      <c r="AU326" s="64"/>
      <c r="AV326" s="55">
        <f t="shared" si="46"/>
        <v>384.27553240000003</v>
      </c>
      <c r="AW326" s="86"/>
      <c r="AX326" s="86"/>
      <c r="AY326" s="86"/>
      <c r="AZ326" s="8"/>
      <c r="BA326" s="5" t="e">
        <f t="shared" si="47"/>
        <v>#DIV/0!</v>
      </c>
      <c r="BB326" s="5"/>
      <c r="BC326" t="s">
        <v>14</v>
      </c>
      <c r="BD326" s="9" t="s">
        <v>15</v>
      </c>
    </row>
    <row r="327" spans="1:56" x14ac:dyDescent="0.3">
      <c r="A327" t="s">
        <v>1256</v>
      </c>
      <c r="B327" t="s">
        <v>1257</v>
      </c>
      <c r="D327" s="7">
        <v>12.3</v>
      </c>
      <c r="E327" t="s">
        <v>10</v>
      </c>
      <c r="F327" t="s">
        <v>11</v>
      </c>
      <c r="I327" s="3" t="s">
        <v>1258</v>
      </c>
      <c r="O327">
        <v>40451</v>
      </c>
      <c r="P327">
        <v>743.54647580000005</v>
      </c>
      <c r="R327" s="56">
        <f t="shared" si="40"/>
        <v>766.53569620000007</v>
      </c>
      <c r="S327" s="90">
        <v>766.53530000000001</v>
      </c>
      <c r="T327" s="90">
        <v>766.53599999999994</v>
      </c>
      <c r="U327" s="90">
        <v>766.53499999999997</v>
      </c>
      <c r="V327" s="8">
        <v>285.63333333333333</v>
      </c>
      <c r="W327" s="55">
        <f t="shared" si="41"/>
        <v>744.55375227000002</v>
      </c>
      <c r="X327" s="86">
        <v>744.55179999999996</v>
      </c>
      <c r="Y327" s="86">
        <v>744.55169999999998</v>
      </c>
      <c r="Z327" s="86">
        <v>744.55319999999995</v>
      </c>
      <c r="AA327" s="8">
        <v>279.86666666666662</v>
      </c>
      <c r="AB327" s="56">
        <f t="shared" si="42"/>
        <v>761.5802996000001</v>
      </c>
      <c r="AF327" s="64"/>
      <c r="AG327" s="55">
        <f t="shared" si="43"/>
        <v>726.54318160000003</v>
      </c>
      <c r="AH327" s="86"/>
      <c r="AI327" s="86"/>
      <c r="AJ327" s="86"/>
      <c r="AK327" s="64"/>
      <c r="AL327" s="55">
        <f t="shared" si="44"/>
        <v>742.53919980000001</v>
      </c>
      <c r="AP327" s="64">
        <v>273.93333333333334</v>
      </c>
      <c r="AQ327" s="65">
        <f t="shared" si="45"/>
        <v>778.51587740000002</v>
      </c>
      <c r="AR327" s="83"/>
      <c r="AS327" s="83"/>
      <c r="AT327" s="83"/>
      <c r="AU327" s="64"/>
      <c r="AV327" s="55">
        <f t="shared" si="46"/>
        <v>788.54467899999997</v>
      </c>
      <c r="AW327" s="86"/>
      <c r="AX327" s="86"/>
      <c r="AY327" s="86"/>
      <c r="AZ327" s="8"/>
      <c r="BA327" s="5">
        <f t="shared" si="47"/>
        <v>2.1200571700809725</v>
      </c>
      <c r="BB327" s="5"/>
      <c r="BC327" t="s">
        <v>14</v>
      </c>
      <c r="BD327" s="9" t="s">
        <v>15</v>
      </c>
    </row>
    <row r="328" spans="1:56" x14ac:dyDescent="0.3">
      <c r="A328" t="s">
        <v>1259</v>
      </c>
      <c r="B328" t="s">
        <v>1260</v>
      </c>
      <c r="D328" s="7">
        <v>2.4</v>
      </c>
      <c r="E328" t="s">
        <v>10</v>
      </c>
      <c r="F328" t="s">
        <v>11</v>
      </c>
      <c r="I328" s="3" t="s">
        <v>1261</v>
      </c>
      <c r="O328">
        <v>1968741</v>
      </c>
      <c r="P328">
        <v>482.34845560000002</v>
      </c>
      <c r="R328" s="56">
        <f t="shared" si="40"/>
        <v>505.33767600000004</v>
      </c>
      <c r="S328" s="90">
        <v>505.33890000000002</v>
      </c>
      <c r="T328" s="90">
        <v>505.32859999999999</v>
      </c>
      <c r="U328" s="90">
        <v>505.32960000000003</v>
      </c>
      <c r="V328" s="8">
        <v>233.6</v>
      </c>
      <c r="W328" s="55">
        <f t="shared" si="41"/>
        <v>483.35573207000004</v>
      </c>
      <c r="X328" s="86">
        <v>483.35219999999998</v>
      </c>
      <c r="Y328" s="86">
        <v>483.35270000000003</v>
      </c>
      <c r="Z328" s="86">
        <v>483.35730000000001</v>
      </c>
      <c r="AA328" s="8">
        <v>236.86666666666667</v>
      </c>
      <c r="AB328" s="56">
        <f t="shared" si="42"/>
        <v>500.38227940000002</v>
      </c>
      <c r="AF328" s="64"/>
      <c r="AG328" s="55">
        <f t="shared" si="43"/>
        <v>465.34516140000005</v>
      </c>
      <c r="AH328" s="86"/>
      <c r="AI328" s="86"/>
      <c r="AJ328" s="86"/>
      <c r="AK328" s="64"/>
      <c r="AL328" s="55">
        <f t="shared" si="44"/>
        <v>481.34117960000003</v>
      </c>
      <c r="AP328" s="64"/>
      <c r="AQ328" s="65">
        <f t="shared" si="45"/>
        <v>517.31785720000005</v>
      </c>
      <c r="AR328" s="83"/>
      <c r="AS328" s="83"/>
      <c r="AT328" s="83"/>
      <c r="AU328" s="64"/>
      <c r="AV328" s="55">
        <f t="shared" si="46"/>
        <v>527.3466588</v>
      </c>
      <c r="AW328" s="86"/>
      <c r="AX328" s="86"/>
      <c r="AY328" s="86"/>
      <c r="AZ328" s="8">
        <v>240.1</v>
      </c>
      <c r="BA328" s="5">
        <f t="shared" si="47"/>
        <v>100</v>
      </c>
      <c r="BB328" s="5"/>
      <c r="BC328" t="s">
        <v>14</v>
      </c>
      <c r="BD328" s="9" t="s">
        <v>15</v>
      </c>
    </row>
    <row r="329" spans="1:56" x14ac:dyDescent="0.3">
      <c r="A329" t="s">
        <v>1262</v>
      </c>
      <c r="B329" t="s">
        <v>1263</v>
      </c>
      <c r="D329" s="7">
        <v>1.8</v>
      </c>
      <c r="E329" t="s">
        <v>10</v>
      </c>
      <c r="F329" t="s">
        <v>11</v>
      </c>
      <c r="I329" s="3" t="s">
        <v>1264</v>
      </c>
      <c r="O329">
        <v>395</v>
      </c>
      <c r="P329">
        <v>301.29806339999999</v>
      </c>
      <c r="R329" s="56">
        <f t="shared" si="40"/>
        <v>324.28728380000001</v>
      </c>
      <c r="S329" s="90">
        <v>324.28559999999999</v>
      </c>
      <c r="T329" s="90">
        <v>324.28609999999998</v>
      </c>
      <c r="U329" s="90">
        <v>324.28789999999998</v>
      </c>
      <c r="V329" s="8">
        <v>195.36666666666667</v>
      </c>
      <c r="W329" s="55">
        <f t="shared" si="41"/>
        <v>302.30533987000001</v>
      </c>
      <c r="X329" s="86">
        <v>302.303</v>
      </c>
      <c r="Y329" s="86">
        <v>302.30410000000001</v>
      </c>
      <c r="Z329" s="86">
        <v>302.30439999999999</v>
      </c>
      <c r="AA329" s="8">
        <v>191.80000000000004</v>
      </c>
      <c r="AB329" s="56">
        <f t="shared" si="42"/>
        <v>319.33188719999998</v>
      </c>
      <c r="AF329" s="64"/>
      <c r="AG329" s="55">
        <f t="shared" si="43"/>
        <v>284.29476920000002</v>
      </c>
      <c r="AH329" s="86"/>
      <c r="AI329" s="86"/>
      <c r="AJ329" s="86"/>
      <c r="AK329" s="64">
        <v>190.66666666666666</v>
      </c>
      <c r="AL329" s="55">
        <f t="shared" si="44"/>
        <v>300.2907874</v>
      </c>
      <c r="AP329" s="64"/>
      <c r="AQ329" s="65">
        <f t="shared" si="45"/>
        <v>336.26746500000002</v>
      </c>
      <c r="AR329" s="83"/>
      <c r="AS329" s="83"/>
      <c r="AT329" s="83"/>
      <c r="AU329" s="64"/>
      <c r="AV329" s="55">
        <f t="shared" si="46"/>
        <v>346.29626660000002</v>
      </c>
      <c r="AW329" s="86"/>
      <c r="AX329" s="86"/>
      <c r="AY329" s="86"/>
      <c r="AZ329" s="8"/>
      <c r="BA329" s="5">
        <f t="shared" si="47"/>
        <v>100</v>
      </c>
      <c r="BB329" s="5"/>
      <c r="BC329" t="s">
        <v>14</v>
      </c>
      <c r="BD329" s="9" t="s">
        <v>15</v>
      </c>
    </row>
    <row r="330" spans="1:56" x14ac:dyDescent="0.3">
      <c r="A330" t="s">
        <v>1265</v>
      </c>
      <c r="B330" t="s">
        <v>556</v>
      </c>
      <c r="D330" s="7">
        <v>0.9</v>
      </c>
      <c r="E330" t="s">
        <v>10</v>
      </c>
      <c r="F330" t="s">
        <v>11</v>
      </c>
      <c r="G330" t="s">
        <v>1160</v>
      </c>
      <c r="I330" s="3" t="s">
        <v>1266</v>
      </c>
      <c r="O330">
        <v>34542</v>
      </c>
      <c r="P330">
        <v>515.29165799999998</v>
      </c>
      <c r="R330" s="56">
        <f t="shared" si="40"/>
        <v>538.28087840000001</v>
      </c>
      <c r="S330" s="90">
        <v>538.28</v>
      </c>
      <c r="T330" s="90">
        <v>538.28089999999997</v>
      </c>
      <c r="U330" s="90">
        <v>538.2799</v>
      </c>
      <c r="V330" s="8">
        <v>210.79999999999998</v>
      </c>
      <c r="W330" s="55">
        <f t="shared" si="41"/>
        <v>516.29893446999995</v>
      </c>
      <c r="X330" s="86">
        <v>516.29340000000002</v>
      </c>
      <c r="Y330" s="86">
        <v>516.29359999999997</v>
      </c>
      <c r="Z330" s="86">
        <v>516.28980000000001</v>
      </c>
      <c r="AA330" s="8">
        <v>213.93333333333331</v>
      </c>
      <c r="AB330" s="56">
        <f t="shared" si="42"/>
        <v>533.32548180000003</v>
      </c>
      <c r="AF330" s="64">
        <v>213.73333333333335</v>
      </c>
      <c r="AG330" s="55">
        <f t="shared" si="43"/>
        <v>498.28836380000001</v>
      </c>
      <c r="AH330" s="86"/>
      <c r="AI330" s="86"/>
      <c r="AJ330" s="86"/>
      <c r="AK330" s="64"/>
      <c r="AL330" s="55">
        <f t="shared" si="44"/>
        <v>514.28438199999994</v>
      </c>
      <c r="AP330" s="64">
        <v>207.19999999999996</v>
      </c>
      <c r="AQ330" s="65">
        <f t="shared" si="45"/>
        <v>550.26105959999995</v>
      </c>
      <c r="AR330" s="83"/>
      <c r="AS330" s="83"/>
      <c r="AT330" s="83"/>
      <c r="AU330" s="64"/>
      <c r="AV330" s="55">
        <f t="shared" si="46"/>
        <v>560.2898611999999</v>
      </c>
      <c r="AW330" s="86"/>
      <c r="AX330" s="86"/>
      <c r="AY330" s="86"/>
      <c r="AZ330" s="8"/>
      <c r="BA330" s="5">
        <f t="shared" si="47"/>
        <v>3.1473979432845196</v>
      </c>
      <c r="BB330" s="5"/>
      <c r="BC330" t="s">
        <v>14</v>
      </c>
      <c r="BD330" s="9" t="s">
        <v>15</v>
      </c>
    </row>
    <row r="331" spans="1:56" x14ac:dyDescent="0.3">
      <c r="A331" t="s">
        <v>1267</v>
      </c>
      <c r="B331" t="s">
        <v>1268</v>
      </c>
      <c r="D331" s="7">
        <v>1.5</v>
      </c>
      <c r="E331" t="s">
        <v>10</v>
      </c>
      <c r="F331" t="s">
        <v>11</v>
      </c>
      <c r="G331" t="s">
        <v>1111</v>
      </c>
      <c r="I331" s="3" t="s">
        <v>1269</v>
      </c>
      <c r="J331">
        <v>41586</v>
      </c>
      <c r="O331">
        <v>41586</v>
      </c>
      <c r="P331">
        <v>702.56754439999997</v>
      </c>
      <c r="R331" s="56">
        <f t="shared" si="40"/>
        <v>725.5567648</v>
      </c>
      <c r="S331" s="90">
        <v>725.55679999999995</v>
      </c>
      <c r="T331" s="90">
        <v>725.55359999999996</v>
      </c>
      <c r="U331" s="90">
        <v>725.55319999999995</v>
      </c>
      <c r="V331" s="8">
        <v>286.46666666666664</v>
      </c>
      <c r="W331" s="55">
        <f t="shared" si="41"/>
        <v>703.57482086999994</v>
      </c>
      <c r="X331" s="86">
        <v>703.57309999999995</v>
      </c>
      <c r="Y331" s="86">
        <v>703.57299999999998</v>
      </c>
      <c r="Z331" s="86">
        <v>703.57320000000004</v>
      </c>
      <c r="AA331" s="8">
        <v>285.46666666666664</v>
      </c>
      <c r="AB331" s="56">
        <f t="shared" si="42"/>
        <v>720.60136820000002</v>
      </c>
      <c r="AF331" s="64"/>
      <c r="AG331" s="55">
        <f t="shared" si="43"/>
        <v>685.56425019999995</v>
      </c>
      <c r="AH331" s="86"/>
      <c r="AI331" s="86"/>
      <c r="AJ331" s="86"/>
      <c r="AK331" s="64"/>
      <c r="AL331" s="55">
        <f t="shared" si="44"/>
        <v>701.56026839999993</v>
      </c>
      <c r="AP331" s="64"/>
      <c r="AQ331" s="65">
        <f t="shared" si="45"/>
        <v>737.53694599999994</v>
      </c>
      <c r="AR331" s="83"/>
      <c r="AS331" s="83"/>
      <c r="AT331" s="83"/>
      <c r="AU331" s="64"/>
      <c r="AV331" s="55">
        <f t="shared" si="46"/>
        <v>747.5657475999999</v>
      </c>
      <c r="AW331" s="86"/>
      <c r="AX331" s="86"/>
      <c r="AY331" s="86"/>
      <c r="AZ331" s="8">
        <v>286.96666666666664</v>
      </c>
      <c r="BA331" s="5">
        <f t="shared" si="47"/>
        <v>100</v>
      </c>
      <c r="BB331" s="8"/>
      <c r="BC331" t="s">
        <v>14</v>
      </c>
      <c r="BD331" s="9" t="s">
        <v>15</v>
      </c>
    </row>
    <row r="332" spans="1:56" x14ac:dyDescent="0.3">
      <c r="A332" t="s">
        <v>1270</v>
      </c>
      <c r="B332" t="s">
        <v>1271</v>
      </c>
      <c r="D332" s="7">
        <v>10</v>
      </c>
      <c r="E332" t="s">
        <v>10</v>
      </c>
      <c r="F332" t="s">
        <v>11</v>
      </c>
      <c r="G332" t="s">
        <v>1114</v>
      </c>
      <c r="I332" s="3" t="s">
        <v>1272</v>
      </c>
      <c r="J332">
        <v>61200</v>
      </c>
      <c r="O332">
        <v>61200</v>
      </c>
      <c r="P332">
        <v>886.55709979999995</v>
      </c>
      <c r="R332" s="56">
        <f t="shared" si="40"/>
        <v>909.54632019999997</v>
      </c>
      <c r="S332" s="90">
        <v>909.54409999999996</v>
      </c>
      <c r="T332" s="90">
        <v>909.54129999999998</v>
      </c>
      <c r="U332" s="90">
        <v>909.54489999999998</v>
      </c>
      <c r="V332" s="8">
        <v>302.23333333333335</v>
      </c>
      <c r="W332" s="55">
        <f t="shared" si="41"/>
        <v>887.56437626999991</v>
      </c>
      <c r="X332" s="86">
        <v>887.55679999999995</v>
      </c>
      <c r="Y332" s="86">
        <v>887.56460000000004</v>
      </c>
      <c r="Z332" s="86">
        <v>887.56439999999998</v>
      </c>
      <c r="AA332" s="8">
        <v>304.76666666666671</v>
      </c>
      <c r="AB332" s="56">
        <f t="shared" si="42"/>
        <v>904.5909236</v>
      </c>
      <c r="AF332" s="64">
        <v>304.60000000000002</v>
      </c>
      <c r="AG332" s="55">
        <f t="shared" si="43"/>
        <v>869.55380559999992</v>
      </c>
      <c r="AH332" s="86"/>
      <c r="AI332" s="86"/>
      <c r="AJ332" s="86"/>
      <c r="AK332" s="64"/>
      <c r="AL332" s="55">
        <f t="shared" si="44"/>
        <v>885.5498237999999</v>
      </c>
      <c r="AP332" s="64">
        <v>298.89999999999998</v>
      </c>
      <c r="AQ332" s="65">
        <f t="shared" si="45"/>
        <v>921.52650139999992</v>
      </c>
      <c r="AR332" s="83"/>
      <c r="AS332" s="83"/>
      <c r="AT332" s="83"/>
      <c r="AU332" s="64"/>
      <c r="AV332" s="55">
        <f t="shared" si="46"/>
        <v>931.55530299999987</v>
      </c>
      <c r="AW332" s="86"/>
      <c r="AX332" s="86"/>
      <c r="AY332" s="86"/>
      <c r="AZ332" s="8"/>
      <c r="BA332" s="5">
        <f t="shared" si="47"/>
        <v>1.9249699223449843</v>
      </c>
      <c r="BB332" s="8"/>
      <c r="BC332" t="s">
        <v>14</v>
      </c>
      <c r="BD332" s="9" t="s">
        <v>15</v>
      </c>
    </row>
    <row r="333" spans="1:56" x14ac:dyDescent="0.3">
      <c r="A333" t="s">
        <v>1273</v>
      </c>
      <c r="B333" t="s">
        <v>1274</v>
      </c>
      <c r="D333" s="7">
        <v>1.6</v>
      </c>
      <c r="E333" t="s">
        <v>10</v>
      </c>
      <c r="F333" t="s">
        <v>11</v>
      </c>
      <c r="G333" t="s">
        <v>1121</v>
      </c>
      <c r="I333" s="3" t="s">
        <v>1275</v>
      </c>
      <c r="J333">
        <v>40722</v>
      </c>
      <c r="O333">
        <v>40722</v>
      </c>
      <c r="P333">
        <v>771.57777420000002</v>
      </c>
      <c r="R333" s="56">
        <f t="shared" si="40"/>
        <v>794.56699460000004</v>
      </c>
      <c r="S333" s="90">
        <v>794.56399999999996</v>
      </c>
      <c r="T333" s="90">
        <v>794.56479999999999</v>
      </c>
      <c r="U333" s="90">
        <v>794.56299999999999</v>
      </c>
      <c r="V333" s="8">
        <v>293.89999999999998</v>
      </c>
      <c r="W333" s="55">
        <f t="shared" si="41"/>
        <v>772.58505066999999</v>
      </c>
      <c r="X333" s="86">
        <v>772.58309999999994</v>
      </c>
      <c r="Y333" s="86">
        <v>772.58349999999996</v>
      </c>
      <c r="Z333" s="86">
        <v>772.58320000000003</v>
      </c>
      <c r="AA333" s="8">
        <v>289.83333333333331</v>
      </c>
      <c r="AB333" s="56">
        <f t="shared" si="42"/>
        <v>789.61159800000007</v>
      </c>
      <c r="AF333" s="64"/>
      <c r="AG333" s="55">
        <f t="shared" si="43"/>
        <v>754.57447999999999</v>
      </c>
      <c r="AH333" s="86"/>
      <c r="AI333" s="86"/>
      <c r="AJ333" s="86"/>
      <c r="AK333" s="64"/>
      <c r="AL333" s="55">
        <f t="shared" si="44"/>
        <v>770.57049819999997</v>
      </c>
      <c r="AP333" s="64">
        <v>279.39999999999998</v>
      </c>
      <c r="AQ333" s="65">
        <f t="shared" si="45"/>
        <v>806.54717579999999</v>
      </c>
      <c r="AR333" s="83"/>
      <c r="AS333" s="83"/>
      <c r="AT333" s="83"/>
      <c r="AU333" s="64"/>
      <c r="AV333" s="55">
        <f t="shared" si="46"/>
        <v>816.57597739999994</v>
      </c>
      <c r="AW333" s="86"/>
      <c r="AX333" s="86"/>
      <c r="AY333" s="86"/>
      <c r="AZ333" s="8"/>
      <c r="BA333" s="5">
        <f t="shared" si="47"/>
        <v>3.599769982748708</v>
      </c>
      <c r="BB333" s="5"/>
      <c r="BC333" t="s">
        <v>14</v>
      </c>
      <c r="BD333" s="9" t="s">
        <v>15</v>
      </c>
    </row>
    <row r="334" spans="1:56" x14ac:dyDescent="0.3">
      <c r="A334" t="s">
        <v>1276</v>
      </c>
      <c r="B334" t="s">
        <v>1277</v>
      </c>
      <c r="D334" s="7">
        <v>1.7</v>
      </c>
      <c r="E334" t="s">
        <v>10</v>
      </c>
      <c r="F334" t="s">
        <v>11</v>
      </c>
      <c r="G334" t="s">
        <v>1125</v>
      </c>
      <c r="I334" s="3" t="s">
        <v>1278</v>
      </c>
      <c r="J334">
        <v>59549</v>
      </c>
      <c r="O334">
        <v>59549</v>
      </c>
      <c r="P334">
        <v>787.60907259999999</v>
      </c>
      <c r="R334" s="56">
        <f t="shared" si="40"/>
        <v>810.59829300000001</v>
      </c>
      <c r="S334" s="90">
        <v>810.59670000000006</v>
      </c>
      <c r="T334" s="90">
        <v>810.59619999999995</v>
      </c>
      <c r="U334" s="90">
        <v>810.59690000000001</v>
      </c>
      <c r="V334" s="8">
        <v>297.93333333333334</v>
      </c>
      <c r="W334" s="55">
        <f t="shared" si="41"/>
        <v>788.61634906999996</v>
      </c>
      <c r="X334" s="86">
        <v>788.6155</v>
      </c>
      <c r="Y334" s="86">
        <v>788.61599999999999</v>
      </c>
      <c r="Z334" s="86">
        <v>788.61609999999996</v>
      </c>
      <c r="AA334" s="8">
        <v>295.8</v>
      </c>
      <c r="AB334" s="56">
        <f t="shared" si="42"/>
        <v>805.64289640000004</v>
      </c>
      <c r="AF334" s="64"/>
      <c r="AG334" s="55">
        <f t="shared" si="43"/>
        <v>770.60577839999996</v>
      </c>
      <c r="AH334" s="86"/>
      <c r="AI334" s="86"/>
      <c r="AJ334" s="86"/>
      <c r="AK334" s="64"/>
      <c r="AL334" s="55">
        <f t="shared" si="44"/>
        <v>786.60179659999994</v>
      </c>
      <c r="AP334" s="64"/>
      <c r="AQ334" s="65">
        <f t="shared" si="45"/>
        <v>822.57847419999996</v>
      </c>
      <c r="AR334" s="83"/>
      <c r="AS334" s="83"/>
      <c r="AT334" s="83"/>
      <c r="AU334" s="64"/>
      <c r="AV334" s="55">
        <f t="shared" si="46"/>
        <v>832.60727579999991</v>
      </c>
      <c r="AW334" s="86"/>
      <c r="AX334" s="86"/>
      <c r="AY334" s="86"/>
      <c r="AZ334" s="8">
        <v>299.23333333333335</v>
      </c>
      <c r="BA334" s="5">
        <f t="shared" si="47"/>
        <v>100</v>
      </c>
      <c r="BB334" s="5"/>
      <c r="BC334" t="s">
        <v>14</v>
      </c>
      <c r="BD334" s="9" t="s">
        <v>15</v>
      </c>
    </row>
    <row r="335" spans="1:56" x14ac:dyDescent="0.3">
      <c r="A335" t="s">
        <v>1279</v>
      </c>
      <c r="B335" t="s">
        <v>1280</v>
      </c>
      <c r="D335" s="7">
        <v>15.7</v>
      </c>
      <c r="E335" t="s">
        <v>10</v>
      </c>
      <c r="F335" t="s">
        <v>11</v>
      </c>
      <c r="G335" t="s">
        <v>1129</v>
      </c>
      <c r="I335" s="3" t="s">
        <v>1281</v>
      </c>
      <c r="J335">
        <v>1968746</v>
      </c>
      <c r="O335">
        <v>1968746</v>
      </c>
      <c r="P335">
        <v>772.64579040000001</v>
      </c>
      <c r="R335" s="56">
        <f t="shared" si="40"/>
        <v>795.63501080000003</v>
      </c>
      <c r="S335" s="90">
        <v>795.63070000000005</v>
      </c>
      <c r="T335" s="90">
        <v>795.63430000000005</v>
      </c>
      <c r="U335" s="90">
        <v>795.63080000000002</v>
      </c>
      <c r="V335" s="8">
        <v>300.86666666666662</v>
      </c>
      <c r="W335" s="55">
        <f t="shared" si="41"/>
        <v>773.65306686999998</v>
      </c>
      <c r="X335" s="86">
        <v>773.65319999999997</v>
      </c>
      <c r="Y335" s="86">
        <v>773.65329999999994</v>
      </c>
      <c r="Z335" s="86">
        <v>773.65250000000003</v>
      </c>
      <c r="AA335" s="8">
        <v>295.96666666666664</v>
      </c>
      <c r="AB335" s="56">
        <f t="shared" si="42"/>
        <v>790.67961420000006</v>
      </c>
      <c r="AF335" s="64"/>
      <c r="AG335" s="55">
        <f t="shared" si="43"/>
        <v>755.64249619999998</v>
      </c>
      <c r="AH335" s="86"/>
      <c r="AI335" s="86"/>
      <c r="AJ335" s="86"/>
      <c r="AK335" s="64"/>
      <c r="AL335" s="55">
        <f t="shared" si="44"/>
        <v>771.63851439999996</v>
      </c>
      <c r="AP335" s="64">
        <v>287.59999999999997</v>
      </c>
      <c r="AQ335" s="65">
        <f t="shared" si="45"/>
        <v>807.61519199999998</v>
      </c>
      <c r="AR335" s="83"/>
      <c r="AS335" s="83"/>
      <c r="AT335" s="83"/>
      <c r="AU335" s="64"/>
      <c r="AV335" s="55">
        <f t="shared" si="46"/>
        <v>817.64399359999993</v>
      </c>
      <c r="AW335" s="86"/>
      <c r="AX335" s="86"/>
      <c r="AY335" s="86"/>
      <c r="AZ335" s="8"/>
      <c r="BA335" s="5">
        <f t="shared" si="47"/>
        <v>2.8268949205991696</v>
      </c>
      <c r="BB335" s="5"/>
      <c r="BC335" t="s">
        <v>14</v>
      </c>
      <c r="BD335" s="9" t="s">
        <v>15</v>
      </c>
    </row>
    <row r="336" spans="1:56" x14ac:dyDescent="0.3">
      <c r="A336" t="s">
        <v>1282</v>
      </c>
      <c r="B336" t="s">
        <v>1283</v>
      </c>
      <c r="D336" s="7">
        <v>1.9</v>
      </c>
      <c r="E336" t="s">
        <v>10</v>
      </c>
      <c r="F336" t="s">
        <v>11</v>
      </c>
      <c r="G336" t="s">
        <v>1136</v>
      </c>
      <c r="I336" s="3" t="s">
        <v>1284</v>
      </c>
      <c r="J336">
        <v>5536</v>
      </c>
      <c r="O336">
        <v>5536</v>
      </c>
      <c r="P336">
        <v>289.15252980000002</v>
      </c>
      <c r="R336" s="56">
        <f t="shared" si="40"/>
        <v>312.14175020000005</v>
      </c>
      <c r="V336" s="8"/>
      <c r="W336" s="55">
        <f t="shared" si="41"/>
        <v>290.15980627000005</v>
      </c>
      <c r="X336" s="86">
        <v>290.15519999999998</v>
      </c>
      <c r="Y336" s="86">
        <v>290.15780000000001</v>
      </c>
      <c r="Z336" s="86">
        <v>290.26859999999999</v>
      </c>
      <c r="AA336" s="8">
        <v>166.23333333333332</v>
      </c>
      <c r="AB336" s="56">
        <f t="shared" si="42"/>
        <v>307.18635360000002</v>
      </c>
      <c r="AF336" s="64"/>
      <c r="AG336" s="55">
        <f t="shared" si="43"/>
        <v>272.14923560000005</v>
      </c>
      <c r="AH336" s="86"/>
      <c r="AI336" s="86"/>
      <c r="AJ336" s="86"/>
      <c r="AK336" s="64"/>
      <c r="AL336" s="55">
        <f t="shared" si="44"/>
        <v>288.14525380000003</v>
      </c>
      <c r="AP336" s="64"/>
      <c r="AQ336" s="65">
        <f t="shared" si="45"/>
        <v>324.12193140000005</v>
      </c>
      <c r="AR336" s="83"/>
      <c r="AS336" s="83"/>
      <c r="AT336" s="83"/>
      <c r="AU336" s="64"/>
      <c r="AV336" s="55">
        <f t="shared" si="46"/>
        <v>334.15073300000006</v>
      </c>
      <c r="AW336" s="86"/>
      <c r="AX336" s="86"/>
      <c r="AY336" s="86"/>
      <c r="AZ336" s="8"/>
      <c r="BA336" s="5">
        <f t="shared" si="47"/>
        <v>100</v>
      </c>
      <c r="BB336" s="5"/>
      <c r="BC336" t="s">
        <v>14</v>
      </c>
      <c r="BD336" s="9" t="s">
        <v>15</v>
      </c>
    </row>
    <row r="337" spans="1:56" x14ac:dyDescent="0.3">
      <c r="A337" t="s">
        <v>1285</v>
      </c>
      <c r="B337" t="s">
        <v>1286</v>
      </c>
      <c r="D337" s="7">
        <v>14.8</v>
      </c>
      <c r="E337" t="s">
        <v>10</v>
      </c>
      <c r="F337" t="s">
        <v>11</v>
      </c>
      <c r="G337" t="s">
        <v>1140</v>
      </c>
      <c r="I337" s="3" t="s">
        <v>1287</v>
      </c>
      <c r="J337">
        <v>1968743</v>
      </c>
      <c r="O337">
        <v>1968743</v>
      </c>
      <c r="P337">
        <v>803.64037099999996</v>
      </c>
      <c r="R337" s="56">
        <f t="shared" si="40"/>
        <v>826.62959139999998</v>
      </c>
      <c r="S337" s="90">
        <v>826.63030000000003</v>
      </c>
      <c r="T337" s="90">
        <v>826.63229999999999</v>
      </c>
      <c r="U337" s="90">
        <v>826.62729999999999</v>
      </c>
      <c r="V337" s="8">
        <v>301.2</v>
      </c>
      <c r="W337" s="55">
        <f t="shared" si="41"/>
        <v>804.64764746999992</v>
      </c>
      <c r="X337" s="86">
        <v>804.64840000000004</v>
      </c>
      <c r="Y337" s="86">
        <v>804.64739999999995</v>
      </c>
      <c r="Z337" s="86">
        <v>804.64750000000004</v>
      </c>
      <c r="AA337" s="8">
        <v>296.89999999999998</v>
      </c>
      <c r="AB337" s="56">
        <f t="shared" si="42"/>
        <v>821.67419480000001</v>
      </c>
      <c r="AF337" s="64"/>
      <c r="AG337" s="55">
        <f t="shared" si="43"/>
        <v>786.63707679999993</v>
      </c>
      <c r="AH337" s="86"/>
      <c r="AI337" s="86"/>
      <c r="AJ337" s="86"/>
      <c r="AK337" s="64"/>
      <c r="AL337" s="55">
        <f t="shared" si="44"/>
        <v>802.63309499999991</v>
      </c>
      <c r="AP337" s="64">
        <v>288.16666666666669</v>
      </c>
      <c r="AQ337" s="65">
        <f t="shared" si="45"/>
        <v>838.60977259999993</v>
      </c>
      <c r="AR337" s="83"/>
      <c r="AS337" s="83"/>
      <c r="AT337" s="83"/>
      <c r="AU337" s="64"/>
      <c r="AV337" s="55">
        <f t="shared" si="46"/>
        <v>848.63857419999988</v>
      </c>
      <c r="AW337" s="86"/>
      <c r="AX337" s="86"/>
      <c r="AY337" s="86"/>
      <c r="AZ337" s="8"/>
      <c r="BA337" s="5">
        <f t="shared" si="47"/>
        <v>2.9415066801392027</v>
      </c>
      <c r="BB337" s="5"/>
      <c r="BC337" t="s">
        <v>14</v>
      </c>
      <c r="BD337" s="9" t="s">
        <v>15</v>
      </c>
    </row>
    <row r="338" spans="1:56" x14ac:dyDescent="0.3">
      <c r="A338" t="s">
        <v>1288</v>
      </c>
      <c r="B338" t="s">
        <v>736</v>
      </c>
      <c r="D338" s="7">
        <v>1.5</v>
      </c>
      <c r="E338" t="s">
        <v>10</v>
      </c>
      <c r="F338" t="s">
        <v>11</v>
      </c>
      <c r="G338" t="s">
        <v>1144</v>
      </c>
      <c r="I338" s="3" t="s">
        <v>1289</v>
      </c>
      <c r="J338">
        <v>1968745</v>
      </c>
      <c r="O338">
        <v>1968745</v>
      </c>
      <c r="P338">
        <v>1037.6861793999999</v>
      </c>
      <c r="R338" s="56">
        <f t="shared" si="40"/>
        <v>1060.6753997999999</v>
      </c>
      <c r="S338" s="90">
        <v>1060.6765</v>
      </c>
      <c r="T338" s="90">
        <v>1060.6766</v>
      </c>
      <c r="U338" s="90">
        <v>1060.6735000000001</v>
      </c>
      <c r="V338" s="8">
        <v>328.36666666666662</v>
      </c>
      <c r="W338" s="55">
        <f t="shared" si="41"/>
        <v>1038.69345587</v>
      </c>
      <c r="X338" s="86">
        <v>1038.6935000000001</v>
      </c>
      <c r="Y338" s="86">
        <v>1038.693</v>
      </c>
      <c r="Z338" s="86">
        <v>1038.6928</v>
      </c>
      <c r="AA338" s="8">
        <v>330.70000000000005</v>
      </c>
      <c r="AB338" s="56">
        <f t="shared" si="42"/>
        <v>1055.7200031999998</v>
      </c>
      <c r="AF338" s="64"/>
      <c r="AG338" s="55">
        <f t="shared" si="43"/>
        <v>1020.6828851999999</v>
      </c>
      <c r="AH338" s="86"/>
      <c r="AI338" s="86"/>
      <c r="AJ338" s="86"/>
      <c r="AK338" s="64"/>
      <c r="AL338" s="55">
        <f t="shared" si="44"/>
        <v>1036.6789033999999</v>
      </c>
      <c r="AP338" s="64"/>
      <c r="AQ338" s="65">
        <f t="shared" si="45"/>
        <v>1072.655581</v>
      </c>
      <c r="AR338" s="83"/>
      <c r="AS338" s="83"/>
      <c r="AT338" s="83"/>
      <c r="AU338" s="64"/>
      <c r="AV338" s="55">
        <f t="shared" si="46"/>
        <v>1082.6843825999999</v>
      </c>
      <c r="AW338" s="86"/>
      <c r="AX338" s="86"/>
      <c r="AY338" s="86"/>
      <c r="AZ338" s="8">
        <v>331.53333333333336</v>
      </c>
      <c r="BA338" s="5">
        <f t="shared" si="47"/>
        <v>100</v>
      </c>
      <c r="BB338" s="5"/>
      <c r="BC338" t="s">
        <v>14</v>
      </c>
      <c r="BD338" s="9" t="s">
        <v>15</v>
      </c>
    </row>
    <row r="339" spans="1:56" x14ac:dyDescent="0.3">
      <c r="A339" t="s">
        <v>1290</v>
      </c>
      <c r="B339" t="s">
        <v>1291</v>
      </c>
      <c r="D339" s="7">
        <v>1.5</v>
      </c>
      <c r="E339" t="s">
        <v>10</v>
      </c>
      <c r="F339" t="s">
        <v>11</v>
      </c>
      <c r="G339" t="s">
        <v>1148</v>
      </c>
      <c r="I339" s="3" t="s">
        <v>1292</v>
      </c>
      <c r="J339">
        <v>7126</v>
      </c>
      <c r="O339">
        <v>7126</v>
      </c>
      <c r="P339">
        <v>889.6490076</v>
      </c>
      <c r="R339" s="56">
        <f t="shared" si="40"/>
        <v>912.63822800000003</v>
      </c>
      <c r="S339" s="90">
        <v>912.63499999999999</v>
      </c>
      <c r="T339" s="90">
        <v>912.63699999999994</v>
      </c>
      <c r="U339" s="90">
        <v>912.63440000000003</v>
      </c>
      <c r="V339" s="8">
        <v>309.83333333333331</v>
      </c>
      <c r="W339" s="55">
        <f t="shared" si="41"/>
        <v>890.65628406999997</v>
      </c>
      <c r="X339" s="86">
        <v>890.65639999999996</v>
      </c>
      <c r="Y339" s="86">
        <v>890.65589999999997</v>
      </c>
      <c r="Z339" s="86">
        <v>890.65599999999995</v>
      </c>
      <c r="AA339" s="8">
        <v>309.40000000000003</v>
      </c>
      <c r="AB339" s="56">
        <f t="shared" si="42"/>
        <v>907.68283140000005</v>
      </c>
      <c r="AF339" s="64"/>
      <c r="AG339" s="55">
        <f t="shared" si="43"/>
        <v>872.64571339999998</v>
      </c>
      <c r="AH339" s="86"/>
      <c r="AI339" s="86"/>
      <c r="AJ339" s="86"/>
      <c r="AK339" s="64"/>
      <c r="AL339" s="55">
        <f t="shared" si="44"/>
        <v>888.64173159999996</v>
      </c>
      <c r="AP339" s="64"/>
      <c r="AQ339" s="65">
        <f t="shared" si="45"/>
        <v>924.61840919999997</v>
      </c>
      <c r="AR339" s="83"/>
      <c r="AS339" s="83"/>
      <c r="AT339" s="83"/>
      <c r="AU339" s="64"/>
      <c r="AV339" s="55">
        <f t="shared" si="46"/>
        <v>934.64721079999993</v>
      </c>
      <c r="AW339" s="86"/>
      <c r="AX339" s="86"/>
      <c r="AY339" s="86"/>
      <c r="AZ339" s="8">
        <v>313.26666666666665</v>
      </c>
      <c r="BA339" s="5">
        <f t="shared" si="47"/>
        <v>100</v>
      </c>
      <c r="BB339" s="5"/>
      <c r="BC339" t="s">
        <v>14</v>
      </c>
      <c r="BD339" s="9" t="s">
        <v>15</v>
      </c>
    </row>
    <row r="340" spans="1:56" x14ac:dyDescent="0.3">
      <c r="A340" t="s">
        <v>1293</v>
      </c>
      <c r="B340" t="s">
        <v>1294</v>
      </c>
      <c r="D340" s="7">
        <v>1.8</v>
      </c>
      <c r="E340" t="s">
        <v>10</v>
      </c>
      <c r="F340" t="s">
        <v>11</v>
      </c>
      <c r="G340" t="s">
        <v>1152</v>
      </c>
      <c r="I340" s="3" t="s">
        <v>1295</v>
      </c>
      <c r="J340">
        <v>62078</v>
      </c>
      <c r="O340">
        <v>62078</v>
      </c>
      <c r="P340">
        <v>793.59850840000001</v>
      </c>
      <c r="R340" s="56">
        <f t="shared" si="40"/>
        <v>816.58772880000004</v>
      </c>
      <c r="S340" s="90">
        <v>816.58529999999996</v>
      </c>
      <c r="T340" s="90">
        <v>816.5865</v>
      </c>
      <c r="U340" s="90">
        <v>816.5865</v>
      </c>
      <c r="V340" s="8">
        <v>297.66666666666669</v>
      </c>
      <c r="W340" s="55">
        <f t="shared" si="41"/>
        <v>794.60578486999998</v>
      </c>
      <c r="X340" s="86">
        <v>794.60490000000004</v>
      </c>
      <c r="Y340" s="86">
        <v>794.60260000000005</v>
      </c>
      <c r="Z340" s="86" t="s">
        <v>2708</v>
      </c>
      <c r="AA340" s="8">
        <v>293.89999999999998</v>
      </c>
      <c r="AB340" s="56">
        <f t="shared" si="42"/>
        <v>811.63233220000006</v>
      </c>
      <c r="AF340" s="64"/>
      <c r="AG340" s="55">
        <f t="shared" si="43"/>
        <v>776.59521419999999</v>
      </c>
      <c r="AH340" s="86"/>
      <c r="AI340" s="86"/>
      <c r="AJ340" s="86"/>
      <c r="AK340" s="64"/>
      <c r="AL340" s="55">
        <f t="shared" si="44"/>
        <v>792.59123239999997</v>
      </c>
      <c r="AP340" s="64"/>
      <c r="AQ340" s="65">
        <f t="shared" si="45"/>
        <v>828.56790999999998</v>
      </c>
      <c r="AR340" s="83"/>
      <c r="AS340" s="83"/>
      <c r="AT340" s="83"/>
      <c r="AU340" s="64"/>
      <c r="AV340" s="55">
        <f t="shared" si="46"/>
        <v>838.59671159999994</v>
      </c>
      <c r="AW340" s="86"/>
      <c r="AX340" s="86"/>
      <c r="AY340" s="86"/>
      <c r="AZ340" s="8">
        <v>300.13333333333338</v>
      </c>
      <c r="BA340" s="5">
        <f t="shared" si="47"/>
        <v>100</v>
      </c>
      <c r="BB340" s="5"/>
      <c r="BC340" t="s">
        <v>14</v>
      </c>
      <c r="BD340" s="9" t="s">
        <v>15</v>
      </c>
    </row>
    <row r="341" spans="1:56" x14ac:dyDescent="0.3">
      <c r="A341" t="s">
        <v>1296</v>
      </c>
      <c r="B341" t="s">
        <v>1297</v>
      </c>
      <c r="D341" s="7">
        <v>13.9</v>
      </c>
      <c r="E341" t="s">
        <v>10</v>
      </c>
      <c r="F341" t="s">
        <v>11</v>
      </c>
      <c r="I341" s="3" t="s">
        <v>1298</v>
      </c>
      <c r="J341">
        <v>571814</v>
      </c>
      <c r="O341">
        <v>571814</v>
      </c>
      <c r="P341">
        <v>649.63726080000004</v>
      </c>
      <c r="R341" s="56">
        <f t="shared" si="40"/>
        <v>672.62648120000006</v>
      </c>
      <c r="S341" s="90">
        <v>672.6241</v>
      </c>
      <c r="T341" s="90">
        <v>672.62199999999996</v>
      </c>
      <c r="U341" s="90">
        <v>672.62300000000005</v>
      </c>
      <c r="V341" s="8">
        <v>280.93333333333334</v>
      </c>
      <c r="W341" s="55">
        <f t="shared" si="41"/>
        <v>650.64453727</v>
      </c>
      <c r="X341" s="86">
        <v>650.64469999999994</v>
      </c>
      <c r="Y341" s="86">
        <v>650.64459999999997</v>
      </c>
      <c r="Z341" s="86">
        <v>650.64409999999998</v>
      </c>
      <c r="AA341" s="8">
        <v>281.39999999999998</v>
      </c>
      <c r="AB341" s="56">
        <f t="shared" si="42"/>
        <v>667.67108460000009</v>
      </c>
      <c r="AF341" s="64"/>
      <c r="AG341" s="55">
        <f t="shared" si="43"/>
        <v>632.63396660000001</v>
      </c>
      <c r="AH341" s="86"/>
      <c r="AI341" s="86"/>
      <c r="AJ341" s="86"/>
      <c r="AK341" s="64"/>
      <c r="AL341" s="55">
        <f t="shared" si="44"/>
        <v>648.62998479999999</v>
      </c>
      <c r="AP341" s="64"/>
      <c r="AQ341" s="65">
        <f t="shared" si="45"/>
        <v>684.6066624</v>
      </c>
      <c r="AR341" s="83"/>
      <c r="AS341" s="83"/>
      <c r="AT341" s="83"/>
      <c r="AU341" s="64"/>
      <c r="AV341" s="55">
        <f t="shared" si="46"/>
        <v>694.63546399999996</v>
      </c>
      <c r="AW341" s="86"/>
      <c r="AX341" s="86"/>
      <c r="AY341" s="86"/>
      <c r="AZ341" s="8">
        <v>282.76666666666665</v>
      </c>
      <c r="BA341" s="5">
        <f t="shared" si="47"/>
        <v>100</v>
      </c>
      <c r="BB341" s="5"/>
      <c r="BC341" t="s">
        <v>14</v>
      </c>
      <c r="BD341" s="9" t="s">
        <v>15</v>
      </c>
    </row>
    <row r="342" spans="1:56" x14ac:dyDescent="0.3">
      <c r="A342" t="s">
        <v>1299</v>
      </c>
      <c r="B342" t="s">
        <v>1300</v>
      </c>
      <c r="D342" s="7">
        <v>1.6</v>
      </c>
      <c r="E342" t="s">
        <v>10</v>
      </c>
      <c r="F342" t="s">
        <v>11</v>
      </c>
      <c r="I342" s="3" t="s">
        <v>1301</v>
      </c>
      <c r="J342">
        <v>74377</v>
      </c>
      <c r="O342">
        <v>74377</v>
      </c>
      <c r="P342">
        <v>468.39670919999998</v>
      </c>
      <c r="R342" s="56">
        <f t="shared" si="40"/>
        <v>491.3859296</v>
      </c>
      <c r="S342" s="90">
        <v>491.38630000000001</v>
      </c>
      <c r="T342" s="90">
        <v>491.38740000000001</v>
      </c>
      <c r="U342" s="90">
        <v>491.38470000000001</v>
      </c>
      <c r="V342" s="8">
        <v>222.80000000000004</v>
      </c>
      <c r="W342" s="55">
        <f t="shared" si="41"/>
        <v>469.40398567</v>
      </c>
      <c r="AA342" s="8"/>
      <c r="AB342" s="56">
        <f t="shared" si="42"/>
        <v>486.43053299999997</v>
      </c>
      <c r="AF342" s="64">
        <v>225.86666666666667</v>
      </c>
      <c r="AG342" s="55">
        <f t="shared" si="43"/>
        <v>451.393415</v>
      </c>
      <c r="AH342" s="86"/>
      <c r="AI342" s="86"/>
      <c r="AJ342" s="86"/>
      <c r="AK342" s="64"/>
      <c r="AL342" s="55">
        <f t="shared" si="44"/>
        <v>467.38943319999998</v>
      </c>
      <c r="AP342" s="64">
        <v>217.9</v>
      </c>
      <c r="AQ342" s="65">
        <f t="shared" si="45"/>
        <v>503.3661108</v>
      </c>
      <c r="AR342" s="83"/>
      <c r="AS342" s="83"/>
      <c r="AT342" s="83"/>
      <c r="AU342" s="64"/>
      <c r="AV342" s="55">
        <f t="shared" si="46"/>
        <v>513.39491239999995</v>
      </c>
      <c r="AW342" s="86"/>
      <c r="AX342" s="86"/>
      <c r="AY342" s="86"/>
      <c r="AZ342" s="8"/>
      <c r="BA342" s="5" t="e">
        <f t="shared" si="47"/>
        <v>#DIV/0!</v>
      </c>
      <c r="BB342" s="5"/>
      <c r="BC342" t="s">
        <v>14</v>
      </c>
      <c r="BD342" s="9" t="s">
        <v>15</v>
      </c>
    </row>
    <row r="343" spans="1:56" x14ac:dyDescent="0.3">
      <c r="A343" t="s">
        <v>1302</v>
      </c>
      <c r="B343" t="s">
        <v>1303</v>
      </c>
      <c r="D343" s="7">
        <v>18.399999999999999</v>
      </c>
      <c r="E343" t="s">
        <v>10</v>
      </c>
      <c r="F343" t="s">
        <v>11</v>
      </c>
      <c r="I343" s="3" t="s">
        <v>1304</v>
      </c>
      <c r="J343">
        <v>1968739</v>
      </c>
      <c r="O343">
        <v>1968739</v>
      </c>
      <c r="P343">
        <v>957.90877639999997</v>
      </c>
      <c r="R343" s="56">
        <f t="shared" si="40"/>
        <v>980.89799679999999</v>
      </c>
      <c r="S343" s="90">
        <v>980.9</v>
      </c>
      <c r="T343" s="90">
        <v>980.89779999999996</v>
      </c>
      <c r="U343" s="90">
        <v>980.89559999999994</v>
      </c>
      <c r="V343" s="8">
        <v>340.13333333333338</v>
      </c>
      <c r="W343" s="55">
        <f t="shared" si="41"/>
        <v>958.91605286999993</v>
      </c>
      <c r="X343" s="86">
        <v>958.91959999999995</v>
      </c>
      <c r="Y343" s="86">
        <v>958.91740000000004</v>
      </c>
      <c r="Z343" s="86">
        <v>958.91610000000003</v>
      </c>
      <c r="AA343" s="8">
        <v>338.16666666666669</v>
      </c>
      <c r="AB343" s="56">
        <f t="shared" si="42"/>
        <v>975.94260020000002</v>
      </c>
      <c r="AF343" s="64"/>
      <c r="AG343" s="55">
        <f t="shared" si="43"/>
        <v>940.90548219999994</v>
      </c>
      <c r="AH343" s="86"/>
      <c r="AI343" s="86"/>
      <c r="AJ343" s="86"/>
      <c r="AK343" s="64"/>
      <c r="AL343" s="55">
        <f t="shared" si="44"/>
        <v>956.90150039999992</v>
      </c>
      <c r="AP343" s="64"/>
      <c r="AQ343" s="65">
        <f t="shared" si="45"/>
        <v>992.87817799999993</v>
      </c>
      <c r="AR343" s="83"/>
      <c r="AS343" s="83"/>
      <c r="AT343" s="83"/>
      <c r="AU343" s="64">
        <v>337.23333333333335</v>
      </c>
      <c r="AV343" s="55">
        <f t="shared" si="46"/>
        <v>1002.9069795999999</v>
      </c>
      <c r="AW343" s="86"/>
      <c r="AX343" s="86"/>
      <c r="AY343" s="86"/>
      <c r="AZ343" s="8">
        <v>340.93333333333334</v>
      </c>
      <c r="BA343" s="5">
        <f t="shared" si="47"/>
        <v>100</v>
      </c>
      <c r="BB343" s="5"/>
      <c r="BC343" t="s">
        <v>14</v>
      </c>
      <c r="BD343" s="9" t="s">
        <v>15</v>
      </c>
    </row>
    <row r="344" spans="1:56" x14ac:dyDescent="0.3">
      <c r="A344" s="48" t="s">
        <v>1305</v>
      </c>
      <c r="B344" t="s">
        <v>1306</v>
      </c>
      <c r="D344" s="7">
        <v>3.4</v>
      </c>
      <c r="E344" t="s">
        <v>10</v>
      </c>
      <c r="F344" t="s">
        <v>11</v>
      </c>
      <c r="I344" s="3" t="s">
        <v>1307</v>
      </c>
      <c r="J344">
        <v>1968737</v>
      </c>
      <c r="O344">
        <v>1968737</v>
      </c>
      <c r="P344">
        <v>407.28004520000002</v>
      </c>
      <c r="R344" s="56">
        <f t="shared" si="40"/>
        <v>430.26926560000004</v>
      </c>
      <c r="S344" s="90">
        <v>430.26920000000001</v>
      </c>
      <c r="T344" s="90">
        <v>430.27289999999999</v>
      </c>
      <c r="U344" s="90">
        <v>430.26549999999997</v>
      </c>
      <c r="V344" s="8">
        <v>211.69999999999996</v>
      </c>
      <c r="W344" s="55">
        <f t="shared" si="41"/>
        <v>408.28732167000004</v>
      </c>
      <c r="X344" s="86">
        <v>408.28649999999999</v>
      </c>
      <c r="Y344" s="86">
        <v>408.28820000000002</v>
      </c>
      <c r="Z344" s="86">
        <v>408.2869</v>
      </c>
      <c r="AA344" s="47">
        <v>212.69999999999996</v>
      </c>
      <c r="AB344" s="56">
        <f t="shared" si="42"/>
        <v>425.31386900000001</v>
      </c>
      <c r="AF344" s="64"/>
      <c r="AG344" s="55">
        <f t="shared" si="43"/>
        <v>390.27675100000005</v>
      </c>
      <c r="AH344" s="86"/>
      <c r="AI344" s="86"/>
      <c r="AJ344" s="86"/>
      <c r="AK344" s="64"/>
      <c r="AL344" s="55">
        <f t="shared" si="44"/>
        <v>406.27276920000003</v>
      </c>
      <c r="AP344" s="64">
        <v>204</v>
      </c>
      <c r="AQ344" s="65">
        <f t="shared" si="45"/>
        <v>442.24944680000004</v>
      </c>
      <c r="AR344" s="83"/>
      <c r="AS344" s="83"/>
      <c r="AT344" s="83"/>
      <c r="AU344" s="64"/>
      <c r="AV344" s="55">
        <f t="shared" si="46"/>
        <v>452.27824840000005</v>
      </c>
      <c r="AW344" s="86"/>
      <c r="AX344" s="86"/>
      <c r="AY344" s="86"/>
      <c r="AZ344" s="8"/>
      <c r="BA344" s="5">
        <f t="shared" si="47"/>
        <v>4.0902679830747353</v>
      </c>
      <c r="BB344" s="5"/>
      <c r="BC344" t="s">
        <v>14</v>
      </c>
      <c r="BD344" s="9" t="s">
        <v>15</v>
      </c>
    </row>
    <row r="345" spans="1:56" x14ac:dyDescent="0.3">
      <c r="A345" t="s">
        <v>1308</v>
      </c>
      <c r="B345" t="s">
        <v>1089</v>
      </c>
      <c r="D345" s="7">
        <v>2.1</v>
      </c>
      <c r="E345" t="s">
        <v>10</v>
      </c>
      <c r="F345" t="s">
        <v>11</v>
      </c>
      <c r="I345" s="3" t="s">
        <v>1309</v>
      </c>
      <c r="J345">
        <v>1968744</v>
      </c>
      <c r="O345">
        <v>1968744</v>
      </c>
      <c r="P345">
        <v>785.44087720000005</v>
      </c>
      <c r="R345" s="56">
        <f t="shared" si="40"/>
        <v>808.43009760000007</v>
      </c>
      <c r="S345" s="90">
        <v>808.42849999999999</v>
      </c>
      <c r="T345" s="90">
        <v>808.42920000000004</v>
      </c>
      <c r="U345" s="90">
        <v>808.42529999999999</v>
      </c>
      <c r="V345" s="8">
        <v>274.7</v>
      </c>
      <c r="W345" s="55">
        <f t="shared" si="41"/>
        <v>786.44815367000001</v>
      </c>
      <c r="X345" s="86">
        <v>786.44880000000001</v>
      </c>
      <c r="Y345" s="86">
        <v>786.44799999999998</v>
      </c>
      <c r="Z345" s="86">
        <v>786.44719999999995</v>
      </c>
      <c r="AA345" s="8">
        <v>269.63333333333338</v>
      </c>
      <c r="AB345" s="56">
        <f t="shared" si="42"/>
        <v>803.4747010000001</v>
      </c>
      <c r="AF345" s="64"/>
      <c r="AG345" s="55">
        <f t="shared" si="43"/>
        <v>768.43758300000002</v>
      </c>
      <c r="AH345" s="86"/>
      <c r="AI345" s="86"/>
      <c r="AJ345" s="86"/>
      <c r="AK345" s="64"/>
      <c r="AL345" s="55">
        <f t="shared" si="44"/>
        <v>784.4336012</v>
      </c>
      <c r="AP345" s="64"/>
      <c r="AQ345" s="65">
        <f t="shared" si="45"/>
        <v>820.41027880000001</v>
      </c>
      <c r="AR345" s="83"/>
      <c r="AS345" s="83"/>
      <c r="AT345" s="83"/>
      <c r="AU345" s="64"/>
      <c r="AV345" s="55">
        <f t="shared" si="46"/>
        <v>830.43908039999997</v>
      </c>
      <c r="AW345" s="86"/>
      <c r="AX345" s="86"/>
      <c r="AY345" s="86"/>
      <c r="AZ345" s="8">
        <v>273.56666666666666</v>
      </c>
      <c r="BA345" s="5">
        <f t="shared" si="47"/>
        <v>100</v>
      </c>
      <c r="BB345" s="5"/>
      <c r="BC345" t="s">
        <v>14</v>
      </c>
      <c r="BD345" s="9" t="s">
        <v>15</v>
      </c>
    </row>
    <row r="346" spans="1:56" x14ac:dyDescent="0.3">
      <c r="A346" t="s">
        <v>1310</v>
      </c>
      <c r="B346" t="s">
        <v>660</v>
      </c>
      <c r="D346" s="7">
        <v>1.2</v>
      </c>
      <c r="E346" t="s">
        <v>10</v>
      </c>
      <c r="F346" t="s">
        <v>11</v>
      </c>
      <c r="I346" s="3" t="s">
        <v>1311</v>
      </c>
      <c r="J346">
        <v>64716</v>
      </c>
      <c r="O346">
        <v>64716</v>
      </c>
      <c r="P346">
        <v>311.24603080000003</v>
      </c>
      <c r="R346" s="56">
        <f t="shared" si="40"/>
        <v>334.23525120000005</v>
      </c>
      <c r="S346" s="90">
        <v>334.23320000000001</v>
      </c>
      <c r="T346" s="90">
        <v>334.23500000000001</v>
      </c>
      <c r="U346" s="90">
        <v>334.2337</v>
      </c>
      <c r="V346" s="8">
        <v>189.79999999999998</v>
      </c>
      <c r="W346" s="55">
        <f t="shared" si="41"/>
        <v>312.25330727000005</v>
      </c>
      <c r="X346" s="86">
        <v>312.25290000000001</v>
      </c>
      <c r="Y346" s="86">
        <v>312.25279999999998</v>
      </c>
      <c r="Z346" s="86">
        <v>312.25279999999998</v>
      </c>
      <c r="AA346" s="8">
        <v>188.9</v>
      </c>
      <c r="AB346" s="56">
        <f t="shared" si="42"/>
        <v>329.27985460000002</v>
      </c>
      <c r="AF346" s="64"/>
      <c r="AG346" s="55">
        <f t="shared" si="43"/>
        <v>294.24273660000006</v>
      </c>
      <c r="AH346" s="86"/>
      <c r="AI346" s="86"/>
      <c r="AJ346" s="86"/>
      <c r="AK346" s="64">
        <v>189</v>
      </c>
      <c r="AL346" s="55">
        <f t="shared" si="44"/>
        <v>310.23875480000004</v>
      </c>
      <c r="AP346" s="64">
        <v>184.36666666666667</v>
      </c>
      <c r="AQ346" s="65">
        <f t="shared" si="45"/>
        <v>346.21543240000005</v>
      </c>
      <c r="AR346" s="83"/>
      <c r="AS346" s="83"/>
      <c r="AT346" s="83"/>
      <c r="AU346" s="64"/>
      <c r="AV346" s="55">
        <f t="shared" si="46"/>
        <v>356.24423400000006</v>
      </c>
      <c r="AW346" s="86"/>
      <c r="AX346" s="86"/>
      <c r="AY346" s="86"/>
      <c r="AZ346" s="8"/>
      <c r="BA346" s="5">
        <f t="shared" si="47"/>
        <v>2.3998588318334204</v>
      </c>
      <c r="BB346" s="5"/>
      <c r="BC346" t="s">
        <v>14</v>
      </c>
      <c r="BD346" s="9" t="s">
        <v>15</v>
      </c>
    </row>
    <row r="347" spans="1:56" x14ac:dyDescent="0.3">
      <c r="A347" t="s">
        <v>1312</v>
      </c>
      <c r="B347" t="s">
        <v>1222</v>
      </c>
      <c r="D347" s="7">
        <v>1</v>
      </c>
      <c r="E347" t="s">
        <v>10</v>
      </c>
      <c r="F347" t="s">
        <v>11</v>
      </c>
      <c r="I347" s="3" t="s">
        <v>1313</v>
      </c>
      <c r="J347">
        <v>3503</v>
      </c>
      <c r="O347">
        <v>3503</v>
      </c>
      <c r="P347">
        <v>356.25626060000002</v>
      </c>
      <c r="R347" s="56">
        <f t="shared" si="40"/>
        <v>379.24548100000004</v>
      </c>
      <c r="S347" s="90">
        <v>379.24610000000001</v>
      </c>
      <c r="T347" s="90">
        <v>379.24470000000002</v>
      </c>
      <c r="U347" s="90">
        <v>379.24509999999998</v>
      </c>
      <c r="V347" s="8">
        <v>203.43333333333331</v>
      </c>
      <c r="W347" s="55">
        <f t="shared" si="41"/>
        <v>357.26353707000004</v>
      </c>
      <c r="AA347" s="8"/>
      <c r="AB347" s="56">
        <f t="shared" si="42"/>
        <v>374.29008440000001</v>
      </c>
      <c r="AF347" s="64"/>
      <c r="AG347" s="55">
        <f t="shared" si="43"/>
        <v>339.25296640000005</v>
      </c>
      <c r="AH347" s="86"/>
      <c r="AI347" s="86"/>
      <c r="AJ347" s="86"/>
      <c r="AK347" s="64"/>
      <c r="AL347" s="55">
        <f t="shared" si="44"/>
        <v>355.24898460000003</v>
      </c>
      <c r="AP347" s="64">
        <v>195.56666666666669</v>
      </c>
      <c r="AQ347" s="65">
        <f t="shared" si="45"/>
        <v>391.22566220000004</v>
      </c>
      <c r="AR347" s="83"/>
      <c r="AS347" s="83"/>
      <c r="AT347" s="83"/>
      <c r="AU347" s="64"/>
      <c r="AV347" s="55">
        <f t="shared" si="46"/>
        <v>401.25446380000005</v>
      </c>
      <c r="AW347" s="86"/>
      <c r="AX347" s="86"/>
      <c r="AY347" s="86"/>
      <c r="AZ347" s="8"/>
      <c r="BA347" s="5" t="e">
        <f t="shared" si="47"/>
        <v>#DIV/0!</v>
      </c>
      <c r="BB347" s="5"/>
      <c r="BC347" t="s">
        <v>14</v>
      </c>
      <c r="BD347" s="9" t="s">
        <v>15</v>
      </c>
    </row>
    <row r="348" spans="1:56" x14ac:dyDescent="0.3">
      <c r="A348" t="s">
        <v>1314</v>
      </c>
      <c r="B348" t="s">
        <v>1315</v>
      </c>
      <c r="D348" s="7">
        <v>1.7</v>
      </c>
      <c r="E348" t="s">
        <v>10</v>
      </c>
      <c r="F348" t="s">
        <v>11</v>
      </c>
      <c r="G348" t="s">
        <v>1160</v>
      </c>
      <c r="I348" s="3" t="s">
        <v>1316</v>
      </c>
      <c r="J348">
        <v>53898</v>
      </c>
      <c r="O348">
        <v>53898</v>
      </c>
      <c r="P348">
        <v>243.21981740000001</v>
      </c>
      <c r="R348" s="56">
        <f t="shared" si="40"/>
        <v>266.20903780000003</v>
      </c>
      <c r="S348" s="90">
        <v>266.2079</v>
      </c>
      <c r="T348" s="90">
        <v>266.20749999999998</v>
      </c>
      <c r="U348" s="90">
        <v>266.20850000000002</v>
      </c>
      <c r="V348" s="8">
        <v>183.46666666666667</v>
      </c>
      <c r="W348" s="55">
        <f t="shared" si="41"/>
        <v>244.22709387</v>
      </c>
      <c r="AA348" s="8"/>
      <c r="AB348" s="56">
        <f t="shared" si="42"/>
        <v>261.2536412</v>
      </c>
      <c r="AF348" s="64"/>
      <c r="AG348" s="55">
        <f t="shared" si="43"/>
        <v>226.21652320000001</v>
      </c>
      <c r="AH348" s="86"/>
      <c r="AI348" s="86"/>
      <c r="AJ348" s="86"/>
      <c r="AK348" s="64">
        <v>170.69999999999996</v>
      </c>
      <c r="AL348" s="55">
        <f t="shared" si="44"/>
        <v>242.21254140000002</v>
      </c>
      <c r="AP348" s="64"/>
      <c r="AQ348" s="65">
        <f t="shared" si="45"/>
        <v>278.18921900000004</v>
      </c>
      <c r="AR348" s="83"/>
      <c r="AS348" s="83"/>
      <c r="AT348" s="83"/>
      <c r="AU348" s="64"/>
      <c r="AV348" s="55">
        <f t="shared" si="46"/>
        <v>288.21802060000005</v>
      </c>
      <c r="AW348" s="86"/>
      <c r="AX348" s="86"/>
      <c r="AY348" s="86"/>
      <c r="AZ348" s="8"/>
      <c r="BA348" s="5" t="e">
        <f t="shared" si="47"/>
        <v>#DIV/0!</v>
      </c>
      <c r="BB348" s="5"/>
      <c r="BC348" t="s">
        <v>14</v>
      </c>
      <c r="BD348" s="9" t="s">
        <v>15</v>
      </c>
    </row>
    <row r="349" spans="1:56" x14ac:dyDescent="0.3">
      <c r="A349" t="s">
        <v>1317</v>
      </c>
      <c r="B349" t="s">
        <v>1318</v>
      </c>
      <c r="D349" s="7">
        <v>1.2</v>
      </c>
      <c r="E349" t="s">
        <v>10</v>
      </c>
      <c r="F349" t="s">
        <v>11</v>
      </c>
      <c r="G349" t="s">
        <v>1111</v>
      </c>
      <c r="I349" s="3" t="s">
        <v>1319</v>
      </c>
      <c r="J349">
        <v>41586</v>
      </c>
      <c r="O349">
        <v>1968751</v>
      </c>
      <c r="P349">
        <v>888.51208259999999</v>
      </c>
      <c r="R349" s="56">
        <f t="shared" si="40"/>
        <v>911.50130300000001</v>
      </c>
      <c r="S349" s="90">
        <v>911.50080000000003</v>
      </c>
      <c r="T349" s="90">
        <v>911.49789999999996</v>
      </c>
      <c r="U349" s="90">
        <v>911.50260000000003</v>
      </c>
      <c r="V349" s="8">
        <v>306.2</v>
      </c>
      <c r="W349" s="55">
        <f t="shared" si="41"/>
        <v>889.51935906999995</v>
      </c>
      <c r="X349" s="86">
        <v>889.52</v>
      </c>
      <c r="Y349" s="86">
        <v>889.51930000000004</v>
      </c>
      <c r="Z349" s="86">
        <v>889.52049999999997</v>
      </c>
      <c r="AA349" s="8">
        <v>304.09999999999997</v>
      </c>
      <c r="AB349" s="56">
        <f t="shared" si="42"/>
        <v>906.54590640000004</v>
      </c>
      <c r="AF349" s="64"/>
      <c r="AG349" s="55">
        <f t="shared" si="43"/>
        <v>871.50878839999996</v>
      </c>
      <c r="AH349" s="86"/>
      <c r="AI349" s="86"/>
      <c r="AJ349" s="86"/>
      <c r="AK349" s="64"/>
      <c r="AL349" s="55">
        <f t="shared" si="44"/>
        <v>887.50480659999994</v>
      </c>
      <c r="AP349" s="64">
        <v>301.93333333333334</v>
      </c>
      <c r="AQ349" s="65">
        <f t="shared" si="45"/>
        <v>923.48148419999995</v>
      </c>
      <c r="AR349" s="83"/>
      <c r="AS349" s="83"/>
      <c r="AT349" s="83"/>
      <c r="AU349" s="64"/>
      <c r="AV349" s="55">
        <f t="shared" si="46"/>
        <v>933.51028579999991</v>
      </c>
      <c r="AW349" s="86"/>
      <c r="AX349" s="86"/>
      <c r="AY349" s="86"/>
      <c r="AZ349" s="8"/>
      <c r="BA349" s="5">
        <f t="shared" si="47"/>
        <v>0.71248492820342946</v>
      </c>
      <c r="BB349" s="8"/>
      <c r="BC349" t="s">
        <v>14</v>
      </c>
      <c r="BD349" s="9" t="s">
        <v>15</v>
      </c>
    </row>
    <row r="350" spans="1:56" x14ac:dyDescent="0.3">
      <c r="A350" t="s">
        <v>1320</v>
      </c>
      <c r="B350" t="s">
        <v>1321</v>
      </c>
      <c r="D350" s="7">
        <v>1.5</v>
      </c>
      <c r="E350" t="s">
        <v>10</v>
      </c>
      <c r="F350" t="s">
        <v>11</v>
      </c>
      <c r="G350" t="s">
        <v>1114</v>
      </c>
      <c r="I350" s="3" t="s">
        <v>1322</v>
      </c>
      <c r="J350">
        <v>61200</v>
      </c>
      <c r="O350">
        <v>1968752</v>
      </c>
      <c r="P350">
        <v>803.56760420000001</v>
      </c>
      <c r="R350" s="56">
        <f t="shared" si="40"/>
        <v>826.55682460000003</v>
      </c>
      <c r="S350" s="90">
        <v>826.55960000000005</v>
      </c>
      <c r="T350" s="90">
        <v>826.55430000000001</v>
      </c>
      <c r="U350" s="90">
        <v>826.55679999999995</v>
      </c>
      <c r="V350" s="8">
        <v>295.3</v>
      </c>
      <c r="W350" s="55">
        <f t="shared" si="41"/>
        <v>804.57488066999997</v>
      </c>
      <c r="X350" s="86">
        <v>804.57330000000002</v>
      </c>
      <c r="Y350" s="86">
        <v>804.57219999999995</v>
      </c>
      <c r="Z350" s="86">
        <v>804.57240000000002</v>
      </c>
      <c r="AA350" s="8">
        <v>290.86666666666673</v>
      </c>
      <c r="AB350" s="56">
        <f t="shared" si="42"/>
        <v>821.60142800000006</v>
      </c>
      <c r="AF350" s="64"/>
      <c r="AG350" s="55">
        <f t="shared" si="43"/>
        <v>786.56430999999998</v>
      </c>
      <c r="AH350" s="86"/>
      <c r="AI350" s="86"/>
      <c r="AJ350" s="86"/>
      <c r="AK350" s="64"/>
      <c r="AL350" s="55">
        <f t="shared" si="44"/>
        <v>802.56032819999996</v>
      </c>
      <c r="AP350" s="64"/>
      <c r="AQ350" s="65">
        <f t="shared" si="45"/>
        <v>838.53700579999997</v>
      </c>
      <c r="AR350" s="83"/>
      <c r="AS350" s="83"/>
      <c r="AT350" s="83"/>
      <c r="AU350" s="64"/>
      <c r="AV350" s="55">
        <f t="shared" si="46"/>
        <v>848.56580739999993</v>
      </c>
      <c r="AW350" s="86"/>
      <c r="AX350" s="86"/>
      <c r="AY350" s="86"/>
      <c r="AZ350" s="8">
        <v>298.90000000000003</v>
      </c>
      <c r="BA350" s="5">
        <f t="shared" si="47"/>
        <v>100</v>
      </c>
      <c r="BB350" s="8"/>
      <c r="BC350" t="s">
        <v>14</v>
      </c>
      <c r="BD350" s="9" t="s">
        <v>15</v>
      </c>
    </row>
    <row r="351" spans="1:56" x14ac:dyDescent="0.3">
      <c r="A351" t="s">
        <v>1323</v>
      </c>
      <c r="B351" t="s">
        <v>1324</v>
      </c>
      <c r="D351" s="7">
        <v>12.1</v>
      </c>
      <c r="E351" t="s">
        <v>10</v>
      </c>
      <c r="F351" t="s">
        <v>11</v>
      </c>
      <c r="G351" t="s">
        <v>1118</v>
      </c>
      <c r="I351" s="3" t="s">
        <v>1325</v>
      </c>
      <c r="J351">
        <v>61448</v>
      </c>
      <c r="O351">
        <v>40928</v>
      </c>
      <c r="P351">
        <v>674.48862959999997</v>
      </c>
      <c r="R351" s="56">
        <f t="shared" si="40"/>
        <v>697.47784999999999</v>
      </c>
      <c r="S351" s="90">
        <v>697.47640000000001</v>
      </c>
      <c r="T351" s="90">
        <v>697.47839999999997</v>
      </c>
      <c r="U351" s="90">
        <v>697.47659999999996</v>
      </c>
      <c r="V351" s="8">
        <v>270.03333333333336</v>
      </c>
      <c r="W351" s="55">
        <f t="shared" si="41"/>
        <v>675.49590606999993</v>
      </c>
      <c r="AA351" s="8"/>
      <c r="AB351" s="56">
        <f t="shared" si="42"/>
        <v>692.52245340000002</v>
      </c>
      <c r="AF351" s="64">
        <v>273.36666666666673</v>
      </c>
      <c r="AG351" s="55">
        <f t="shared" si="43"/>
        <v>657.48533539999994</v>
      </c>
      <c r="AH351" s="86"/>
      <c r="AI351" s="86"/>
      <c r="AJ351" s="86"/>
      <c r="AK351" s="64"/>
      <c r="AL351" s="55">
        <f t="shared" si="44"/>
        <v>673.48135359999992</v>
      </c>
      <c r="AP351" s="64">
        <v>261.53333333333336</v>
      </c>
      <c r="AQ351" s="65">
        <f t="shared" si="45"/>
        <v>709.45803119999994</v>
      </c>
      <c r="AR351" s="83"/>
      <c r="AS351" s="83"/>
      <c r="AT351" s="83"/>
      <c r="AU351" s="64"/>
      <c r="AV351" s="55">
        <f t="shared" si="46"/>
        <v>719.48683279999989</v>
      </c>
      <c r="AW351" s="86"/>
      <c r="AX351" s="86"/>
      <c r="AY351" s="86"/>
      <c r="AZ351" s="9"/>
      <c r="BA351" s="5" t="e">
        <f t="shared" si="47"/>
        <v>#DIV/0!</v>
      </c>
      <c r="BC351" t="s">
        <v>14</v>
      </c>
      <c r="BD351" s="9" t="s">
        <v>15</v>
      </c>
    </row>
    <row r="352" spans="1:56" x14ac:dyDescent="0.3">
      <c r="A352" t="s">
        <v>1326</v>
      </c>
      <c r="B352" t="s">
        <v>1327</v>
      </c>
      <c r="D352" s="7">
        <v>10.7</v>
      </c>
      <c r="E352" t="s">
        <v>10</v>
      </c>
      <c r="F352" t="s">
        <v>11</v>
      </c>
      <c r="G352" t="s">
        <v>1121</v>
      </c>
      <c r="I352" s="3" t="s">
        <v>1328</v>
      </c>
      <c r="J352">
        <v>40722</v>
      </c>
      <c r="O352">
        <v>40809</v>
      </c>
      <c r="P352">
        <v>761.52065660000005</v>
      </c>
      <c r="R352" s="56">
        <f t="shared" si="40"/>
        <v>784.50987700000007</v>
      </c>
      <c r="S352" s="90">
        <v>784.50490000000002</v>
      </c>
      <c r="T352" s="90">
        <v>784.50760000000002</v>
      </c>
      <c r="U352" s="90">
        <v>784.50779999999997</v>
      </c>
      <c r="V352" s="8">
        <v>283.7</v>
      </c>
      <c r="W352" s="55">
        <f t="shared" si="41"/>
        <v>762.52793307000002</v>
      </c>
      <c r="AA352" s="8"/>
      <c r="AB352" s="56">
        <f t="shared" si="42"/>
        <v>779.5544804000001</v>
      </c>
      <c r="AF352" s="64"/>
      <c r="AG352" s="55">
        <f t="shared" si="43"/>
        <v>744.51736240000002</v>
      </c>
      <c r="AH352" s="86"/>
      <c r="AI352" s="86"/>
      <c r="AJ352" s="86"/>
      <c r="AK352" s="64"/>
      <c r="AL352" s="55">
        <f t="shared" si="44"/>
        <v>760.5133806</v>
      </c>
      <c r="AP352" s="64">
        <v>279.7</v>
      </c>
      <c r="AQ352" s="65">
        <f t="shared" si="45"/>
        <v>796.49005820000002</v>
      </c>
      <c r="AR352" s="83"/>
      <c r="AS352" s="83"/>
      <c r="AT352" s="83"/>
      <c r="AU352" s="64"/>
      <c r="AV352" s="55">
        <f t="shared" si="46"/>
        <v>806.51885979999997</v>
      </c>
      <c r="AW352" s="86"/>
      <c r="AX352" s="86"/>
      <c r="AY352" s="86"/>
      <c r="AZ352" s="8"/>
      <c r="BA352" s="5" t="e">
        <f t="shared" si="47"/>
        <v>#DIV/0!</v>
      </c>
      <c r="BB352" s="5"/>
      <c r="BC352" t="s">
        <v>14</v>
      </c>
      <c r="BD352" s="9" t="s">
        <v>15</v>
      </c>
    </row>
    <row r="353" spans="1:56" x14ac:dyDescent="0.3">
      <c r="A353" t="s">
        <v>1329</v>
      </c>
      <c r="B353" t="s">
        <v>1330</v>
      </c>
      <c r="D353" s="7">
        <v>11.7</v>
      </c>
      <c r="E353" t="s">
        <v>10</v>
      </c>
      <c r="F353" t="s">
        <v>11</v>
      </c>
      <c r="G353" t="s">
        <v>1125</v>
      </c>
      <c r="I353" s="3" t="s">
        <v>1331</v>
      </c>
      <c r="J353">
        <v>59549</v>
      </c>
      <c r="O353">
        <v>78559</v>
      </c>
      <c r="P353">
        <v>763.53630580000004</v>
      </c>
      <c r="R353" s="56">
        <f t="shared" si="40"/>
        <v>786.52552620000006</v>
      </c>
      <c r="S353" s="90">
        <v>786.52430000000004</v>
      </c>
      <c r="T353" s="90">
        <v>786.5231</v>
      </c>
      <c r="U353" s="90">
        <v>786.52380000000005</v>
      </c>
      <c r="V353" s="8">
        <v>289.46666666666664</v>
      </c>
      <c r="W353" s="55">
        <f t="shared" si="41"/>
        <v>764.54358227</v>
      </c>
      <c r="X353" s="86">
        <v>764.5421</v>
      </c>
      <c r="Y353" s="86">
        <v>764.54150000000004</v>
      </c>
      <c r="Z353" s="86">
        <v>764.54179999999997</v>
      </c>
      <c r="AA353" s="8">
        <v>288.63333333333338</v>
      </c>
      <c r="AB353" s="56">
        <f t="shared" si="42"/>
        <v>781.57012960000009</v>
      </c>
      <c r="AF353" s="64"/>
      <c r="AG353" s="55">
        <f t="shared" si="43"/>
        <v>746.53301160000001</v>
      </c>
      <c r="AH353" s="86"/>
      <c r="AI353" s="86"/>
      <c r="AJ353" s="86"/>
      <c r="AK353" s="64">
        <v>282.63333333333333</v>
      </c>
      <c r="AL353" s="55">
        <f t="shared" si="44"/>
        <v>762.52902979999999</v>
      </c>
      <c r="AP353" s="64">
        <v>281.63333333333333</v>
      </c>
      <c r="AQ353" s="65">
        <f t="shared" si="45"/>
        <v>798.50570740000001</v>
      </c>
      <c r="AR353" s="83"/>
      <c r="AS353" s="83"/>
      <c r="AT353" s="83"/>
      <c r="AU353" s="64"/>
      <c r="AV353" s="55">
        <f t="shared" si="46"/>
        <v>808.53450899999996</v>
      </c>
      <c r="AW353" s="86"/>
      <c r="AX353" s="86"/>
      <c r="AY353" s="86"/>
      <c r="AZ353" s="8"/>
      <c r="BA353" s="5">
        <f t="shared" si="47"/>
        <v>2.4252223120452903</v>
      </c>
      <c r="BB353" s="5"/>
      <c r="BC353" t="s">
        <v>14</v>
      </c>
      <c r="BD353" s="9" t="s">
        <v>15</v>
      </c>
    </row>
    <row r="354" spans="1:56" x14ac:dyDescent="0.3">
      <c r="A354" t="s">
        <v>1332</v>
      </c>
      <c r="B354" t="s">
        <v>1333</v>
      </c>
      <c r="D354" s="7">
        <v>1.2</v>
      </c>
      <c r="E354" t="s">
        <v>10</v>
      </c>
      <c r="F354" t="s">
        <v>11</v>
      </c>
      <c r="G354" t="s">
        <v>1129</v>
      </c>
      <c r="I354" s="3" t="s">
        <v>1334</v>
      </c>
      <c r="J354">
        <v>1968746</v>
      </c>
      <c r="O354">
        <v>40268</v>
      </c>
      <c r="P354">
        <v>507.332472</v>
      </c>
      <c r="R354" s="56">
        <f t="shared" si="40"/>
        <v>530.32169239999996</v>
      </c>
      <c r="S354" s="90">
        <v>530.3211</v>
      </c>
      <c r="T354" s="90">
        <v>530.31849999999997</v>
      </c>
      <c r="U354" s="90">
        <v>530.31870000000004</v>
      </c>
      <c r="V354" s="8">
        <v>231.43333333333331</v>
      </c>
      <c r="W354" s="55">
        <f t="shared" si="41"/>
        <v>508.33974847000002</v>
      </c>
      <c r="X354" s="86">
        <v>508.33920000000001</v>
      </c>
      <c r="Y354" s="86">
        <v>508.33859999999999</v>
      </c>
      <c r="Z354" s="86">
        <v>508.33800000000002</v>
      </c>
      <c r="AA354" s="8">
        <v>229.46666666666667</v>
      </c>
      <c r="AB354" s="56">
        <f t="shared" si="42"/>
        <v>525.36629579999999</v>
      </c>
      <c r="AF354" s="64"/>
      <c r="AG354" s="55">
        <f t="shared" si="43"/>
        <v>490.32917780000002</v>
      </c>
      <c r="AH354" s="86"/>
      <c r="AI354" s="86"/>
      <c r="AJ354" s="86"/>
      <c r="AK354" s="64"/>
      <c r="AL354" s="55">
        <f t="shared" si="44"/>
        <v>506.32519600000001</v>
      </c>
      <c r="AP354" s="64"/>
      <c r="AQ354" s="65">
        <f t="shared" si="45"/>
        <v>542.30187360000002</v>
      </c>
      <c r="AR354" s="83"/>
      <c r="AS354" s="83"/>
      <c r="AT354" s="83"/>
      <c r="AU354" s="64">
        <v>237.36666666666667</v>
      </c>
      <c r="AV354" s="55">
        <f t="shared" si="46"/>
        <v>552.33067519999997</v>
      </c>
      <c r="AW354" s="86"/>
      <c r="AX354" s="86"/>
      <c r="AY354" s="86"/>
      <c r="AZ354" s="8">
        <v>239.43333333333331</v>
      </c>
      <c r="BA354" s="5">
        <f t="shared" si="47"/>
        <v>100</v>
      </c>
      <c r="BB354" s="5"/>
      <c r="BC354" t="s">
        <v>14</v>
      </c>
      <c r="BD354" s="9" t="s">
        <v>15</v>
      </c>
    </row>
    <row r="355" spans="1:56" x14ac:dyDescent="0.3">
      <c r="A355" t="s">
        <v>1335</v>
      </c>
      <c r="B355" t="s">
        <v>1336</v>
      </c>
      <c r="D355" s="7">
        <v>13.4</v>
      </c>
      <c r="E355" t="s">
        <v>10</v>
      </c>
      <c r="F355" t="s">
        <v>11</v>
      </c>
      <c r="G355" t="s">
        <v>1136</v>
      </c>
      <c r="I355" s="3" t="s">
        <v>1337</v>
      </c>
      <c r="J355">
        <v>5536</v>
      </c>
      <c r="O355">
        <v>40435</v>
      </c>
      <c r="P355">
        <v>745.56212500000004</v>
      </c>
      <c r="R355" s="56">
        <f t="shared" si="40"/>
        <v>768.55134540000006</v>
      </c>
      <c r="S355" s="90">
        <v>768.548</v>
      </c>
      <c r="T355" s="90">
        <v>768.55200000000002</v>
      </c>
      <c r="U355" s="90">
        <v>768.54920000000004</v>
      </c>
      <c r="V355" s="8">
        <v>288.86666666666667</v>
      </c>
      <c r="W355" s="55">
        <f t="shared" si="41"/>
        <v>746.56940147</v>
      </c>
      <c r="X355" s="86">
        <v>746.56870000000004</v>
      </c>
      <c r="Y355" s="86">
        <v>746.56820000000005</v>
      </c>
      <c r="Z355" s="86">
        <v>746.56799999999998</v>
      </c>
      <c r="AA355" s="8">
        <v>282.8</v>
      </c>
      <c r="AB355" s="56">
        <f t="shared" si="42"/>
        <v>763.59594880000009</v>
      </c>
      <c r="AF355" s="64"/>
      <c r="AG355" s="55">
        <f t="shared" si="43"/>
        <v>728.55883080000001</v>
      </c>
      <c r="AH355" s="86"/>
      <c r="AI355" s="86"/>
      <c r="AJ355" s="86"/>
      <c r="AK355" s="64"/>
      <c r="AL355" s="55">
        <f t="shared" si="44"/>
        <v>744.55484899999999</v>
      </c>
      <c r="AP355" s="64">
        <v>276.06666666666666</v>
      </c>
      <c r="AQ355" s="65">
        <f t="shared" si="45"/>
        <v>780.53152660000001</v>
      </c>
      <c r="AR355" s="83"/>
      <c r="AS355" s="83"/>
      <c r="AT355" s="83"/>
      <c r="AU355" s="64"/>
      <c r="AV355" s="55">
        <f t="shared" si="46"/>
        <v>790.56032819999996</v>
      </c>
      <c r="AW355" s="86"/>
      <c r="AX355" s="86"/>
      <c r="AY355" s="86"/>
      <c r="AZ355" s="8"/>
      <c r="BA355" s="5">
        <f t="shared" si="47"/>
        <v>2.3809523809523863</v>
      </c>
      <c r="BB355" s="5"/>
      <c r="BC355" t="s">
        <v>14</v>
      </c>
      <c r="BD355" s="9" t="s">
        <v>15</v>
      </c>
    </row>
    <row r="356" spans="1:56" x14ac:dyDescent="0.3">
      <c r="A356" t="s">
        <v>1338</v>
      </c>
      <c r="B356" t="s">
        <v>1339</v>
      </c>
      <c r="D356" s="7">
        <v>12.3</v>
      </c>
      <c r="E356" t="s">
        <v>10</v>
      </c>
      <c r="F356" t="s">
        <v>11</v>
      </c>
      <c r="G356" t="s">
        <v>1140</v>
      </c>
      <c r="I356" s="3" t="s">
        <v>1340</v>
      </c>
      <c r="J356">
        <v>1968743</v>
      </c>
      <c r="O356">
        <v>1968748</v>
      </c>
      <c r="P356">
        <v>590.52738199999999</v>
      </c>
      <c r="R356" s="56">
        <f t="shared" si="40"/>
        <v>613.51660240000001</v>
      </c>
      <c r="S356" s="90">
        <v>613.5095</v>
      </c>
      <c r="T356" s="90">
        <v>613.51340000000005</v>
      </c>
      <c r="U356" s="90">
        <v>613.51080000000002</v>
      </c>
      <c r="V356" s="8">
        <v>258.63333333333338</v>
      </c>
      <c r="W356" s="55">
        <f t="shared" si="41"/>
        <v>591.53465846999995</v>
      </c>
      <c r="AA356" s="8"/>
      <c r="AB356" s="56">
        <f t="shared" si="42"/>
        <v>608.56120580000004</v>
      </c>
      <c r="AF356" s="64">
        <v>260.96666666666664</v>
      </c>
      <c r="AG356" s="55">
        <f t="shared" si="43"/>
        <v>573.52408779999996</v>
      </c>
      <c r="AH356" s="86"/>
      <c r="AI356" s="86"/>
      <c r="AJ356" s="86"/>
      <c r="AK356" s="64"/>
      <c r="AL356" s="55">
        <f t="shared" si="44"/>
        <v>589.52010599999994</v>
      </c>
      <c r="AP356" s="64"/>
      <c r="AQ356" s="65">
        <f t="shared" si="45"/>
        <v>625.49678359999996</v>
      </c>
      <c r="AR356" s="83"/>
      <c r="AS356" s="83"/>
      <c r="AT356" s="83"/>
      <c r="AU356" s="64"/>
      <c r="AV356" s="55">
        <f t="shared" si="46"/>
        <v>635.52558519999991</v>
      </c>
      <c r="AW356" s="86"/>
      <c r="AX356" s="86"/>
      <c r="AY356" s="86"/>
      <c r="AZ356" s="8"/>
      <c r="BA356" s="5" t="e">
        <f t="shared" si="47"/>
        <v>#DIV/0!</v>
      </c>
      <c r="BB356" s="5"/>
      <c r="BC356" t="s">
        <v>14</v>
      </c>
      <c r="BD356" s="9" t="s">
        <v>15</v>
      </c>
    </row>
    <row r="357" spans="1:56" x14ac:dyDescent="0.3">
      <c r="A357" t="s">
        <v>1341</v>
      </c>
      <c r="B357" t="s">
        <v>1342</v>
      </c>
      <c r="D357" s="7">
        <v>1.5</v>
      </c>
      <c r="E357" t="s">
        <v>10</v>
      </c>
      <c r="F357" t="s">
        <v>11</v>
      </c>
      <c r="G357" t="s">
        <v>1144</v>
      </c>
      <c r="I357" s="3" t="s">
        <v>1343</v>
      </c>
      <c r="J357">
        <v>1968745</v>
      </c>
      <c r="O357">
        <v>59584</v>
      </c>
      <c r="P357">
        <v>781.56212500000004</v>
      </c>
      <c r="R357" s="56">
        <f t="shared" si="40"/>
        <v>804.55134540000006</v>
      </c>
      <c r="S357" s="90">
        <v>804.55020000000002</v>
      </c>
      <c r="T357" s="90">
        <v>804.54769999999996</v>
      </c>
      <c r="U357" s="90">
        <v>804.54840000000002</v>
      </c>
      <c r="V357" s="8">
        <v>288.5</v>
      </c>
      <c r="W357" s="55">
        <f t="shared" si="41"/>
        <v>782.56940147</v>
      </c>
      <c r="X357" s="86">
        <v>782.56740000000002</v>
      </c>
      <c r="Y357" s="86">
        <v>782.56619999999998</v>
      </c>
      <c r="Z357" s="86">
        <v>582.56640000000004</v>
      </c>
      <c r="AA357" s="8">
        <v>286.06666666666666</v>
      </c>
      <c r="AB357" s="56">
        <f t="shared" si="42"/>
        <v>799.59594880000009</v>
      </c>
      <c r="AF357" s="64"/>
      <c r="AG357" s="55">
        <f t="shared" si="43"/>
        <v>764.55883080000001</v>
      </c>
      <c r="AH357" s="86"/>
      <c r="AI357" s="86"/>
      <c r="AJ357" s="86"/>
      <c r="AK357" s="64"/>
      <c r="AL357" s="55">
        <f t="shared" si="44"/>
        <v>780.55484899999999</v>
      </c>
      <c r="AP357" s="64"/>
      <c r="AQ357" s="65">
        <f t="shared" si="45"/>
        <v>816.53152660000001</v>
      </c>
      <c r="AR357" s="83"/>
      <c r="AS357" s="83"/>
      <c r="AT357" s="83"/>
      <c r="AU357" s="64"/>
      <c r="AV357" s="55">
        <f t="shared" si="46"/>
        <v>826.56032819999996</v>
      </c>
      <c r="AW357" s="86"/>
      <c r="AX357" s="86"/>
      <c r="AY357" s="86"/>
      <c r="AZ357" s="8">
        <v>294.26666666666665</v>
      </c>
      <c r="BA357" s="5">
        <f t="shared" si="47"/>
        <v>100</v>
      </c>
      <c r="BB357" s="5"/>
      <c r="BC357" t="s">
        <v>14</v>
      </c>
      <c r="BD357" s="9" t="s">
        <v>15</v>
      </c>
    </row>
    <row r="358" spans="1:56" x14ac:dyDescent="0.3">
      <c r="A358" t="s">
        <v>1344</v>
      </c>
      <c r="B358" t="s">
        <v>1345</v>
      </c>
      <c r="D358" s="7">
        <v>1.2</v>
      </c>
      <c r="E358" t="s">
        <v>10</v>
      </c>
      <c r="F358" t="s">
        <v>11</v>
      </c>
      <c r="G358" t="s">
        <v>1148</v>
      </c>
      <c r="I358" s="3" t="s">
        <v>1346</v>
      </c>
      <c r="J358">
        <v>7126</v>
      </c>
      <c r="O358">
        <v>40342</v>
      </c>
      <c r="P358">
        <v>523.36377040000002</v>
      </c>
      <c r="R358" s="56">
        <f t="shared" si="40"/>
        <v>546.35299080000004</v>
      </c>
      <c r="S358" s="90">
        <v>546.35119999999995</v>
      </c>
      <c r="T358" s="90">
        <v>546.35090000000002</v>
      </c>
      <c r="U358" s="90">
        <v>546.35320000000002</v>
      </c>
      <c r="V358" s="8">
        <v>241.26666666666665</v>
      </c>
      <c r="W358" s="55">
        <f t="shared" si="41"/>
        <v>524.37104686999999</v>
      </c>
      <c r="X358" s="86">
        <v>524.37030000000004</v>
      </c>
      <c r="Y358" s="86">
        <v>524.36850000000004</v>
      </c>
      <c r="Z358" s="86">
        <v>524.36839999999995</v>
      </c>
      <c r="AA358" s="8">
        <v>239.56666666666669</v>
      </c>
      <c r="AB358" s="56">
        <f t="shared" si="42"/>
        <v>541.39759420000007</v>
      </c>
      <c r="AF358" s="64"/>
      <c r="AG358" s="55">
        <f t="shared" si="43"/>
        <v>506.36047620000005</v>
      </c>
      <c r="AH358" s="86"/>
      <c r="AI358" s="86"/>
      <c r="AJ358" s="86"/>
      <c r="AK358" s="64"/>
      <c r="AL358" s="55">
        <f t="shared" si="44"/>
        <v>522.35649439999997</v>
      </c>
      <c r="AP358" s="64"/>
      <c r="AQ358" s="65">
        <f t="shared" si="45"/>
        <v>558.33317199999999</v>
      </c>
      <c r="AR358" s="83"/>
      <c r="AS358" s="83"/>
      <c r="AT358" s="83"/>
      <c r="AU358" s="64"/>
      <c r="AV358" s="55">
        <f t="shared" si="46"/>
        <v>568.36197359999994</v>
      </c>
      <c r="AW358" s="86"/>
      <c r="AX358" s="86"/>
      <c r="AY358" s="86"/>
      <c r="AZ358" s="8">
        <v>246.06666666666669</v>
      </c>
      <c r="BA358" s="5">
        <f t="shared" si="47"/>
        <v>100</v>
      </c>
      <c r="BB358" s="5"/>
      <c r="BC358" t="s">
        <v>14</v>
      </c>
      <c r="BD358" s="9" t="s">
        <v>15</v>
      </c>
    </row>
    <row r="359" spans="1:56" x14ac:dyDescent="0.3">
      <c r="A359" t="s">
        <v>1347</v>
      </c>
      <c r="B359" t="s">
        <v>1348</v>
      </c>
      <c r="D359" s="7">
        <v>1.3</v>
      </c>
      <c r="E359" t="s">
        <v>10</v>
      </c>
      <c r="F359" t="s">
        <v>11</v>
      </c>
      <c r="G359" t="s">
        <v>1152</v>
      </c>
      <c r="I359" s="3" t="s">
        <v>1349</v>
      </c>
      <c r="J359">
        <v>62078</v>
      </c>
      <c r="O359">
        <v>62321</v>
      </c>
      <c r="P359">
        <v>356.292644</v>
      </c>
      <c r="R359" s="56">
        <f t="shared" si="40"/>
        <v>379.28186440000002</v>
      </c>
      <c r="S359" s="90">
        <v>379.28089999999997</v>
      </c>
      <c r="T359" s="90">
        <v>379.2799</v>
      </c>
      <c r="U359" s="90">
        <v>379.28070000000002</v>
      </c>
      <c r="V359" s="8">
        <v>198.66666666666666</v>
      </c>
      <c r="W359" s="55">
        <f t="shared" si="41"/>
        <v>357.29992047000002</v>
      </c>
      <c r="X359" s="86">
        <v>357.298</v>
      </c>
      <c r="Y359" s="86">
        <v>357.30020000000002</v>
      </c>
      <c r="Z359" s="86">
        <v>357.29809999999998</v>
      </c>
      <c r="AA359" s="8">
        <v>204.5</v>
      </c>
      <c r="AB359" s="56">
        <f t="shared" si="42"/>
        <v>374.32646779999999</v>
      </c>
      <c r="AF359" s="64"/>
      <c r="AG359" s="55">
        <f t="shared" si="43"/>
        <v>339.28934980000002</v>
      </c>
      <c r="AH359" s="86"/>
      <c r="AI359" s="86"/>
      <c r="AJ359" s="86"/>
      <c r="AK359" s="64"/>
      <c r="AL359" s="55">
        <f t="shared" si="44"/>
        <v>355.28536800000001</v>
      </c>
      <c r="AP359" s="64"/>
      <c r="AQ359" s="65">
        <f t="shared" si="45"/>
        <v>391.26204560000002</v>
      </c>
      <c r="AR359" s="83"/>
      <c r="AS359" s="83"/>
      <c r="AT359" s="83"/>
      <c r="AU359" s="64"/>
      <c r="AV359" s="55">
        <f t="shared" si="46"/>
        <v>401.29084720000003</v>
      </c>
      <c r="AW359" s="86"/>
      <c r="AX359" s="86"/>
      <c r="AY359" s="86"/>
      <c r="AZ359" s="8"/>
      <c r="BA359" s="5">
        <f t="shared" si="47"/>
        <v>100</v>
      </c>
      <c r="BB359" s="5"/>
      <c r="BC359" t="s">
        <v>14</v>
      </c>
      <c r="BD359" s="9" t="s">
        <v>15</v>
      </c>
    </row>
    <row r="360" spans="1:56" x14ac:dyDescent="0.3">
      <c r="A360" t="s">
        <v>1350</v>
      </c>
      <c r="B360" t="s">
        <v>1351</v>
      </c>
      <c r="D360" s="7">
        <v>1.3</v>
      </c>
      <c r="E360" t="s">
        <v>10</v>
      </c>
      <c r="F360" t="s">
        <v>11</v>
      </c>
      <c r="I360" s="3" t="s">
        <v>1352</v>
      </c>
      <c r="J360">
        <v>571814</v>
      </c>
      <c r="O360">
        <v>1968755</v>
      </c>
      <c r="P360">
        <v>384.31136720000001</v>
      </c>
      <c r="R360" s="56">
        <f t="shared" si="40"/>
        <v>407.30058760000003</v>
      </c>
      <c r="S360" s="90">
        <v>407.30040000000002</v>
      </c>
      <c r="T360" s="90">
        <v>407.29849999999999</v>
      </c>
      <c r="U360" s="90">
        <v>407.3</v>
      </c>
      <c r="V360" s="8">
        <v>205.86666666666667</v>
      </c>
      <c r="W360" s="55">
        <f t="shared" si="41"/>
        <v>385.31864367000003</v>
      </c>
      <c r="AA360" s="8"/>
      <c r="AB360" s="56">
        <f t="shared" si="42"/>
        <v>402.345191</v>
      </c>
      <c r="AF360" s="64"/>
      <c r="AG360" s="55">
        <f t="shared" si="43"/>
        <v>367.30807300000004</v>
      </c>
      <c r="AH360" s="86"/>
      <c r="AI360" s="86"/>
      <c r="AJ360" s="86"/>
      <c r="AK360" s="64"/>
      <c r="AL360" s="55">
        <f t="shared" si="44"/>
        <v>383.30409120000002</v>
      </c>
      <c r="AP360" s="64">
        <v>205</v>
      </c>
      <c r="AQ360" s="65">
        <f t="shared" si="45"/>
        <v>419.28076880000003</v>
      </c>
      <c r="AR360" s="83"/>
      <c r="AS360" s="83"/>
      <c r="AT360" s="83"/>
      <c r="AU360" s="64"/>
      <c r="AV360" s="55">
        <f t="shared" si="46"/>
        <v>429.30957040000004</v>
      </c>
      <c r="AW360" s="86"/>
      <c r="AX360" s="86"/>
      <c r="AY360" s="86"/>
      <c r="AZ360" s="8"/>
      <c r="BA360" s="5" t="e">
        <f t="shared" si="47"/>
        <v>#DIV/0!</v>
      </c>
      <c r="BB360" s="5"/>
      <c r="BC360" t="s">
        <v>14</v>
      </c>
      <c r="BD360" s="9" t="s">
        <v>15</v>
      </c>
    </row>
    <row r="361" spans="1:56" x14ac:dyDescent="0.3">
      <c r="A361" t="s">
        <v>1353</v>
      </c>
      <c r="B361" t="s">
        <v>1354</v>
      </c>
      <c r="D361" s="7">
        <v>8</v>
      </c>
      <c r="E361" t="s">
        <v>10</v>
      </c>
      <c r="F361" t="s">
        <v>11</v>
      </c>
      <c r="I361" s="3" t="s">
        <v>1355</v>
      </c>
      <c r="J361">
        <v>74377</v>
      </c>
      <c r="O361">
        <v>1968753</v>
      </c>
      <c r="P361">
        <v>538.49608360000002</v>
      </c>
      <c r="R361" s="56">
        <f t="shared" si="40"/>
        <v>561.48530400000004</v>
      </c>
      <c r="S361" s="90">
        <v>561.48059999999998</v>
      </c>
      <c r="T361" s="90">
        <v>561.48</v>
      </c>
      <c r="U361" s="90">
        <v>561.48310000000004</v>
      </c>
      <c r="V361" s="8">
        <v>249.6</v>
      </c>
      <c r="W361" s="55">
        <f t="shared" si="41"/>
        <v>539.50336006999999</v>
      </c>
      <c r="AA361" s="8"/>
      <c r="AB361" s="56">
        <f t="shared" si="42"/>
        <v>556.52990740000007</v>
      </c>
      <c r="AF361" s="64">
        <v>256.59999999999997</v>
      </c>
      <c r="AG361" s="55">
        <f t="shared" si="43"/>
        <v>521.49278939999999</v>
      </c>
      <c r="AH361" s="86"/>
      <c r="AI361" s="86"/>
      <c r="AJ361" s="86"/>
      <c r="AK361" s="64"/>
      <c r="AL361" s="55">
        <f t="shared" si="44"/>
        <v>537.48880759999997</v>
      </c>
      <c r="AP361" s="64">
        <v>241.20000000000002</v>
      </c>
      <c r="AQ361" s="65">
        <f t="shared" si="45"/>
        <v>573.46548519999999</v>
      </c>
      <c r="AR361" s="83"/>
      <c r="AS361" s="83"/>
      <c r="AT361" s="83"/>
      <c r="AU361" s="64"/>
      <c r="AV361" s="55">
        <f t="shared" si="46"/>
        <v>583.49428679999994</v>
      </c>
      <c r="AW361" s="86"/>
      <c r="AX361" s="86"/>
      <c r="AY361" s="86"/>
      <c r="AZ361" s="8"/>
      <c r="BA361" s="5" t="e">
        <f t="shared" si="47"/>
        <v>#DIV/0!</v>
      </c>
      <c r="BB361" s="5"/>
      <c r="BC361" t="s">
        <v>14</v>
      </c>
      <c r="BD361" s="9" t="s">
        <v>15</v>
      </c>
    </row>
    <row r="362" spans="1:56" x14ac:dyDescent="0.3">
      <c r="A362" t="s">
        <v>1356</v>
      </c>
      <c r="B362" t="s">
        <v>1357</v>
      </c>
      <c r="D362" s="7">
        <v>1.7</v>
      </c>
      <c r="E362" t="s">
        <v>10</v>
      </c>
      <c r="F362" t="s">
        <v>11</v>
      </c>
      <c r="I362" s="3" t="s">
        <v>1358</v>
      </c>
      <c r="J362">
        <v>1968739</v>
      </c>
      <c r="O362">
        <v>961</v>
      </c>
      <c r="P362">
        <v>399.33484099999998</v>
      </c>
      <c r="R362" s="56">
        <f t="shared" si="40"/>
        <v>422.32406140000001</v>
      </c>
      <c r="S362" s="90">
        <v>422.32139999999998</v>
      </c>
      <c r="T362" s="90">
        <v>422.32299999999998</v>
      </c>
      <c r="U362" s="90">
        <v>422.3211</v>
      </c>
      <c r="V362" s="8">
        <v>222.63333333333333</v>
      </c>
      <c r="W362" s="55">
        <f t="shared" si="41"/>
        <v>400.34211747000001</v>
      </c>
      <c r="X362" s="86">
        <v>400.34050000000002</v>
      </c>
      <c r="Y362" s="86">
        <v>400.34039999999999</v>
      </c>
      <c r="Z362" s="86">
        <v>400.34050000000002</v>
      </c>
      <c r="AA362" s="8">
        <v>216.06666666666669</v>
      </c>
      <c r="AB362" s="56">
        <f t="shared" si="42"/>
        <v>417.36866479999998</v>
      </c>
      <c r="AF362" s="64"/>
      <c r="AG362" s="55">
        <f t="shared" si="43"/>
        <v>382.33154680000001</v>
      </c>
      <c r="AH362" s="86"/>
      <c r="AI362" s="86"/>
      <c r="AJ362" s="86"/>
      <c r="AK362" s="64"/>
      <c r="AL362" s="55">
        <f t="shared" si="44"/>
        <v>398.32756499999999</v>
      </c>
      <c r="AP362" s="64"/>
      <c r="AQ362" s="65">
        <f t="shared" si="45"/>
        <v>434.30424260000001</v>
      </c>
      <c r="AR362" s="83"/>
      <c r="AS362" s="83"/>
      <c r="AT362" s="83"/>
      <c r="AU362" s="64"/>
      <c r="AV362" s="55">
        <f t="shared" si="46"/>
        <v>444.33304420000002</v>
      </c>
      <c r="AW362" s="86"/>
      <c r="AX362" s="86"/>
      <c r="AY362" s="86"/>
      <c r="AZ362" s="8"/>
      <c r="BA362" s="5">
        <f t="shared" si="47"/>
        <v>100</v>
      </c>
      <c r="BB362" s="5"/>
      <c r="BC362" t="s">
        <v>14</v>
      </c>
      <c r="BD362" s="9" t="s">
        <v>15</v>
      </c>
    </row>
    <row r="363" spans="1:56" x14ac:dyDescent="0.3">
      <c r="A363" t="s">
        <v>1359</v>
      </c>
      <c r="B363" t="s">
        <v>1360</v>
      </c>
      <c r="D363" s="7">
        <v>1.5</v>
      </c>
      <c r="E363" t="s">
        <v>10</v>
      </c>
      <c r="F363" t="s">
        <v>11</v>
      </c>
      <c r="I363" s="3" t="s">
        <v>1361</v>
      </c>
      <c r="J363">
        <v>1968737</v>
      </c>
      <c r="O363">
        <v>1968750</v>
      </c>
      <c r="P363">
        <v>875.63335840000002</v>
      </c>
      <c r="R363" s="56">
        <f t="shared" si="40"/>
        <v>898.62257880000004</v>
      </c>
      <c r="S363" s="90">
        <v>898.62019999999995</v>
      </c>
      <c r="T363" s="90">
        <v>898.61940000000004</v>
      </c>
      <c r="U363" s="90">
        <v>898.62840000000006</v>
      </c>
      <c r="V363" s="8">
        <v>306.66666666666669</v>
      </c>
      <c r="W363" s="55">
        <f t="shared" si="41"/>
        <v>876.64063486999999</v>
      </c>
      <c r="X363" s="86">
        <v>876.64049999999997</v>
      </c>
      <c r="Y363" s="86">
        <v>876.63980000000004</v>
      </c>
      <c r="Z363" s="86">
        <v>876.64059999999995</v>
      </c>
      <c r="AA363" s="8">
        <v>306.43333333333334</v>
      </c>
      <c r="AB363" s="56">
        <f t="shared" si="42"/>
        <v>893.66718220000007</v>
      </c>
      <c r="AF363" s="64"/>
      <c r="AG363" s="55">
        <f t="shared" si="43"/>
        <v>858.63006419999999</v>
      </c>
      <c r="AH363" s="86"/>
      <c r="AI363" s="86"/>
      <c r="AJ363" s="86"/>
      <c r="AK363" s="64"/>
      <c r="AL363" s="55">
        <f t="shared" si="44"/>
        <v>874.62608239999997</v>
      </c>
      <c r="AP363" s="64"/>
      <c r="AQ363" s="65">
        <f t="shared" si="45"/>
        <v>910.60275999999999</v>
      </c>
      <c r="AR363" s="83"/>
      <c r="AS363" s="83"/>
      <c r="AT363" s="83"/>
      <c r="AU363" s="64">
        <v>306.43333333333334</v>
      </c>
      <c r="AV363" s="55">
        <f t="shared" si="46"/>
        <v>920.63156159999994</v>
      </c>
      <c r="AW363" s="86"/>
      <c r="AX363" s="86"/>
      <c r="AY363" s="86"/>
      <c r="AZ363" s="8">
        <v>310.53333333333336</v>
      </c>
      <c r="BA363" s="5">
        <f t="shared" si="47"/>
        <v>100</v>
      </c>
      <c r="BB363" s="5"/>
      <c r="BC363" t="s">
        <v>14</v>
      </c>
      <c r="BD363" s="9" t="s">
        <v>15</v>
      </c>
    </row>
    <row r="364" spans="1:56" x14ac:dyDescent="0.3">
      <c r="A364" t="s">
        <v>1362</v>
      </c>
      <c r="B364" t="s">
        <v>1363</v>
      </c>
      <c r="D364" s="7">
        <v>1.2</v>
      </c>
      <c r="E364" t="s">
        <v>10</v>
      </c>
      <c r="F364" t="s">
        <v>11</v>
      </c>
      <c r="I364" s="3" t="s">
        <v>1364</v>
      </c>
      <c r="J364">
        <v>1968744</v>
      </c>
      <c r="O364">
        <v>987446</v>
      </c>
      <c r="P364">
        <v>343.30862760000002</v>
      </c>
      <c r="R364" s="56">
        <f t="shared" si="40"/>
        <v>366.29784800000004</v>
      </c>
      <c r="S364" s="90">
        <v>366.29610000000002</v>
      </c>
      <c r="T364" s="90">
        <v>366.2955</v>
      </c>
      <c r="U364" s="90">
        <v>366.2953</v>
      </c>
      <c r="V364" s="8">
        <v>201.56666666666669</v>
      </c>
      <c r="W364" s="55">
        <f t="shared" si="41"/>
        <v>344.31590407000004</v>
      </c>
      <c r="X364" s="86">
        <v>344.31459999999998</v>
      </c>
      <c r="Y364" s="86">
        <v>344.31400000000002</v>
      </c>
      <c r="Z364" s="86">
        <v>344.3141</v>
      </c>
      <c r="AA364" s="8">
        <v>204.93333333333331</v>
      </c>
      <c r="AB364" s="56">
        <f t="shared" si="42"/>
        <v>361.34245140000002</v>
      </c>
      <c r="AF364" s="64"/>
      <c r="AG364" s="55">
        <f t="shared" si="43"/>
        <v>326.30533340000005</v>
      </c>
      <c r="AH364" s="86"/>
      <c r="AI364" s="86"/>
      <c r="AJ364" s="86"/>
      <c r="AK364" s="64"/>
      <c r="AL364" s="55">
        <f t="shared" si="44"/>
        <v>342.30135160000003</v>
      </c>
      <c r="AP364" s="64">
        <v>195.56666666666669</v>
      </c>
      <c r="AQ364" s="65">
        <f t="shared" si="45"/>
        <v>378.27802920000005</v>
      </c>
      <c r="AR364" s="83"/>
      <c r="AS364" s="83"/>
      <c r="AT364" s="83"/>
      <c r="AU364" s="64">
        <v>202.03333333333333</v>
      </c>
      <c r="AV364" s="55">
        <f t="shared" si="46"/>
        <v>388.30683080000006</v>
      </c>
      <c r="AW364" s="86"/>
      <c r="AX364" s="86"/>
      <c r="AY364" s="86"/>
      <c r="AZ364" s="8">
        <v>206.53333333333333</v>
      </c>
      <c r="BA364" s="5">
        <f t="shared" si="47"/>
        <v>4.5705920624593128</v>
      </c>
      <c r="BB364" s="5"/>
      <c r="BC364" t="s">
        <v>14</v>
      </c>
      <c r="BD364" s="9" t="s">
        <v>15</v>
      </c>
    </row>
    <row r="365" spans="1:56" x14ac:dyDescent="0.3">
      <c r="A365" t="s">
        <v>1365</v>
      </c>
      <c r="B365" t="s">
        <v>306</v>
      </c>
      <c r="D365" s="7">
        <v>1.3</v>
      </c>
      <c r="E365" t="s">
        <v>10</v>
      </c>
      <c r="F365" t="s">
        <v>11</v>
      </c>
      <c r="I365" s="3" t="s">
        <v>1366</v>
      </c>
      <c r="J365">
        <v>64716</v>
      </c>
      <c r="O365">
        <v>5701</v>
      </c>
      <c r="P365">
        <v>392.292644</v>
      </c>
      <c r="R365" s="56">
        <f t="shared" si="40"/>
        <v>415.28186440000002</v>
      </c>
      <c r="V365" s="8"/>
      <c r="W365" s="55">
        <f t="shared" si="41"/>
        <v>393.29992047000002</v>
      </c>
      <c r="X365" s="86">
        <v>393.29770000000002</v>
      </c>
      <c r="Y365" s="86">
        <v>393.29539999999997</v>
      </c>
      <c r="Z365" s="86">
        <v>393.2955</v>
      </c>
      <c r="AA365" s="8">
        <v>216.20000000000002</v>
      </c>
      <c r="AB365" s="56">
        <f t="shared" si="42"/>
        <v>410.32646779999999</v>
      </c>
      <c r="AF365" s="64"/>
      <c r="AG365" s="55">
        <f t="shared" si="43"/>
        <v>375.28934980000002</v>
      </c>
      <c r="AH365" s="86"/>
      <c r="AI365" s="86"/>
      <c r="AJ365" s="86"/>
      <c r="AK365" s="64"/>
      <c r="AL365" s="55">
        <f t="shared" si="44"/>
        <v>391.28536800000001</v>
      </c>
      <c r="AP365" s="64">
        <v>210.46666666666667</v>
      </c>
      <c r="AQ365" s="65">
        <f t="shared" si="45"/>
        <v>427.26204560000002</v>
      </c>
      <c r="AR365" s="83"/>
      <c r="AS365" s="83"/>
      <c r="AT365" s="83"/>
      <c r="AU365" s="64"/>
      <c r="AV365" s="55">
        <f t="shared" si="46"/>
        <v>437.29084720000003</v>
      </c>
      <c r="AW365" s="86"/>
      <c r="AX365" s="86"/>
      <c r="AY365" s="86"/>
      <c r="AZ365" s="8">
        <v>200.33333333333334</v>
      </c>
      <c r="BA365" s="5">
        <f t="shared" si="47"/>
        <v>2.6518655565834175</v>
      </c>
      <c r="BB365" s="5"/>
      <c r="BC365" t="s">
        <v>14</v>
      </c>
      <c r="BD365" s="9" t="s">
        <v>15</v>
      </c>
    </row>
    <row r="366" spans="1:56" x14ac:dyDescent="0.3">
      <c r="A366" t="s">
        <v>1367</v>
      </c>
      <c r="B366" t="s">
        <v>1368</v>
      </c>
      <c r="D366" s="7">
        <v>5.9</v>
      </c>
      <c r="E366" t="s">
        <v>10</v>
      </c>
      <c r="F366" t="s">
        <v>11</v>
      </c>
      <c r="I366" s="3" t="s">
        <v>1369</v>
      </c>
      <c r="J366">
        <v>3503</v>
      </c>
      <c r="O366">
        <v>1968749</v>
      </c>
      <c r="P366">
        <v>499.2698752</v>
      </c>
      <c r="R366" s="56">
        <f t="shared" si="40"/>
        <v>522.25909560000002</v>
      </c>
      <c r="V366" s="8"/>
      <c r="W366" s="55">
        <f t="shared" si="41"/>
        <v>500.27715167000002</v>
      </c>
      <c r="X366" s="86">
        <v>500.27420000000001</v>
      </c>
      <c r="Y366" s="86">
        <v>500.27390000000003</v>
      </c>
      <c r="Z366" s="86">
        <v>500.27499999999998</v>
      </c>
      <c r="AA366" s="8">
        <v>229.4</v>
      </c>
      <c r="AB366" s="56">
        <f t="shared" si="42"/>
        <v>517.30369900000005</v>
      </c>
      <c r="AF366" s="64"/>
      <c r="AG366" s="55">
        <f t="shared" si="43"/>
        <v>482.26658100000003</v>
      </c>
      <c r="AH366" s="86"/>
      <c r="AI366" s="86"/>
      <c r="AJ366" s="86"/>
      <c r="AK366" s="64"/>
      <c r="AL366" s="55">
        <f t="shared" si="44"/>
        <v>498.26259920000001</v>
      </c>
      <c r="AP366" s="64">
        <v>221.43333333333331</v>
      </c>
      <c r="AQ366" s="65">
        <f t="shared" si="45"/>
        <v>534.23927679999997</v>
      </c>
      <c r="AR366" s="83"/>
      <c r="AS366" s="83"/>
      <c r="AT366" s="83"/>
      <c r="AU366" s="64"/>
      <c r="AV366" s="55">
        <f t="shared" si="46"/>
        <v>544.26807840000004</v>
      </c>
      <c r="AW366" s="86"/>
      <c r="AX366" s="86"/>
      <c r="AY366" s="86"/>
      <c r="AZ366" s="8"/>
      <c r="BA366" s="5">
        <f t="shared" si="47"/>
        <v>3.4728276663760669</v>
      </c>
      <c r="BB366" s="5"/>
      <c r="BC366" t="s">
        <v>14</v>
      </c>
      <c r="BD366" s="9" t="s">
        <v>15</v>
      </c>
    </row>
    <row r="367" spans="1:56" x14ac:dyDescent="0.3">
      <c r="A367" t="s">
        <v>1370</v>
      </c>
      <c r="B367" t="s">
        <v>1371</v>
      </c>
      <c r="D367" s="7">
        <v>1</v>
      </c>
      <c r="E367" t="s">
        <v>10</v>
      </c>
      <c r="F367" t="s">
        <v>11</v>
      </c>
      <c r="G367" t="s">
        <v>1111</v>
      </c>
      <c r="I367" s="3" t="s">
        <v>1372</v>
      </c>
      <c r="J367">
        <v>41586</v>
      </c>
      <c r="O367">
        <v>36158</v>
      </c>
      <c r="P367">
        <v>352.22496219999999</v>
      </c>
      <c r="R367" s="56">
        <f t="shared" si="40"/>
        <v>375.21418260000002</v>
      </c>
      <c r="S367" s="90">
        <v>375.21289999999999</v>
      </c>
      <c r="T367" s="90">
        <v>375.21159999999998</v>
      </c>
      <c r="U367" s="90">
        <v>375.21280000000002</v>
      </c>
      <c r="V367" s="8">
        <v>198.20000000000002</v>
      </c>
      <c r="W367" s="55">
        <f t="shared" si="41"/>
        <v>353.23223867000002</v>
      </c>
      <c r="AA367" s="8"/>
      <c r="AB367" s="56">
        <f t="shared" si="42"/>
        <v>370.25878599999999</v>
      </c>
      <c r="AF367" s="64"/>
      <c r="AG367" s="55">
        <f t="shared" si="43"/>
        <v>335.22166800000002</v>
      </c>
      <c r="AH367" s="86"/>
      <c r="AI367" s="86"/>
      <c r="AJ367" s="86"/>
      <c r="AK367" s="64"/>
      <c r="AL367" s="55">
        <f t="shared" si="44"/>
        <v>351.2176862</v>
      </c>
      <c r="AP367" s="64">
        <v>189</v>
      </c>
      <c r="AQ367" s="65">
        <f t="shared" si="45"/>
        <v>387.19436380000002</v>
      </c>
      <c r="AR367" s="83"/>
      <c r="AS367" s="83"/>
      <c r="AT367" s="83"/>
      <c r="AU367" s="64"/>
      <c r="AV367" s="55">
        <f t="shared" si="46"/>
        <v>397.22316540000003</v>
      </c>
      <c r="AW367" s="86"/>
      <c r="AX367" s="86"/>
      <c r="AY367" s="86"/>
      <c r="AZ367" s="8"/>
      <c r="BA367" s="5" t="e">
        <f t="shared" si="47"/>
        <v>#DIV/0!</v>
      </c>
      <c r="BB367" s="8"/>
      <c r="BC367" t="s">
        <v>14</v>
      </c>
      <c r="BD367" s="9" t="s">
        <v>15</v>
      </c>
    </row>
    <row r="368" spans="1:56" x14ac:dyDescent="0.3">
      <c r="A368" t="s">
        <v>1373</v>
      </c>
      <c r="B368" t="s">
        <v>1374</v>
      </c>
      <c r="D368" s="7">
        <v>1</v>
      </c>
      <c r="E368" t="s">
        <v>10</v>
      </c>
      <c r="F368" t="s">
        <v>11</v>
      </c>
      <c r="G368" t="s">
        <v>1114</v>
      </c>
      <c r="I368" s="3" t="s">
        <v>1375</v>
      </c>
      <c r="J368">
        <v>61200</v>
      </c>
      <c r="O368">
        <v>40328</v>
      </c>
      <c r="P368">
        <v>355.17597999999998</v>
      </c>
      <c r="R368" s="56">
        <f t="shared" si="40"/>
        <v>378.1652004</v>
      </c>
      <c r="S368" s="90">
        <v>378.16199999999998</v>
      </c>
      <c r="T368" s="90">
        <v>378.16430000000003</v>
      </c>
      <c r="U368" s="90">
        <v>378.16379999999998</v>
      </c>
      <c r="V368" s="8">
        <v>193.93333333333331</v>
      </c>
      <c r="W368" s="55">
        <f t="shared" si="41"/>
        <v>356.18325647</v>
      </c>
      <c r="X368" s="86">
        <v>356.18099999999998</v>
      </c>
      <c r="Y368" s="86">
        <v>356.17939999999999</v>
      </c>
      <c r="Z368" s="86">
        <v>356.18259999999998</v>
      </c>
      <c r="AA368" s="8">
        <v>190.6</v>
      </c>
      <c r="AB368" s="56">
        <f t="shared" si="42"/>
        <v>373.20980379999997</v>
      </c>
      <c r="AF368" s="64"/>
      <c r="AG368" s="55">
        <f t="shared" si="43"/>
        <v>338.17268580000001</v>
      </c>
      <c r="AH368" s="86"/>
      <c r="AI368" s="86"/>
      <c r="AJ368" s="86"/>
      <c r="AK368" s="64"/>
      <c r="AL368" s="55">
        <f t="shared" si="44"/>
        <v>354.16870399999999</v>
      </c>
      <c r="AP368" s="64"/>
      <c r="AQ368" s="65">
        <f t="shared" si="45"/>
        <v>390.14538160000001</v>
      </c>
      <c r="AR368" s="83"/>
      <c r="AS368" s="83"/>
      <c r="AT368" s="83"/>
      <c r="AU368" s="64">
        <v>203.13333333333333</v>
      </c>
      <c r="AV368" s="55">
        <f t="shared" si="46"/>
        <v>400.17418320000002</v>
      </c>
      <c r="AW368" s="86"/>
      <c r="AX368" s="86"/>
      <c r="AY368" s="86"/>
      <c r="AZ368" s="8">
        <v>205.1</v>
      </c>
      <c r="BA368" s="5">
        <f t="shared" si="47"/>
        <v>100</v>
      </c>
      <c r="BB368" s="8"/>
      <c r="BC368" t="s">
        <v>14</v>
      </c>
      <c r="BD368" s="9" t="s">
        <v>15</v>
      </c>
    </row>
    <row r="369" spans="1:56" x14ac:dyDescent="0.3">
      <c r="A369" t="s">
        <v>1376</v>
      </c>
      <c r="B369" t="s">
        <v>1254</v>
      </c>
      <c r="D369" s="7">
        <v>1.1000000000000001</v>
      </c>
      <c r="E369" t="s">
        <v>10</v>
      </c>
      <c r="F369" t="s">
        <v>11</v>
      </c>
      <c r="G369" t="s">
        <v>1118</v>
      </c>
      <c r="I369" s="3" t="s">
        <v>1377</v>
      </c>
      <c r="J369">
        <v>61448</v>
      </c>
      <c r="O369">
        <v>1968770</v>
      </c>
      <c r="P369">
        <v>339.2773292</v>
      </c>
      <c r="R369" s="56">
        <f t="shared" si="40"/>
        <v>362.26654960000002</v>
      </c>
      <c r="S369" s="90">
        <v>362.26479999999998</v>
      </c>
      <c r="T369" s="90">
        <v>362.26409999999998</v>
      </c>
      <c r="U369" s="90">
        <v>362.26580000000001</v>
      </c>
      <c r="V369" s="8">
        <v>197.30000000000004</v>
      </c>
      <c r="W369" s="55">
        <f t="shared" si="41"/>
        <v>340.28460567000002</v>
      </c>
      <c r="AA369" s="8"/>
      <c r="AB369" s="56">
        <f t="shared" si="42"/>
        <v>357.31115299999999</v>
      </c>
      <c r="AF369" s="64"/>
      <c r="AG369" s="55">
        <f t="shared" si="43"/>
        <v>322.27403500000003</v>
      </c>
      <c r="AH369" s="86"/>
      <c r="AI369" s="86"/>
      <c r="AJ369" s="86"/>
      <c r="AK369" s="64">
        <v>182.23333333333332</v>
      </c>
      <c r="AL369" s="55">
        <f t="shared" si="44"/>
        <v>338.27005320000001</v>
      </c>
      <c r="AP369" s="64"/>
      <c r="AQ369" s="65">
        <f t="shared" si="45"/>
        <v>374.24673080000002</v>
      </c>
      <c r="AR369" s="83"/>
      <c r="AS369" s="83"/>
      <c r="AT369" s="83"/>
      <c r="AU369" s="64">
        <v>199.96666666666667</v>
      </c>
      <c r="AV369" s="55">
        <f t="shared" si="46"/>
        <v>384.27553240000003</v>
      </c>
      <c r="AW369" s="86"/>
      <c r="AX369" s="86"/>
      <c r="AY369" s="86"/>
      <c r="AZ369" s="9">
        <v>201.73333333333335</v>
      </c>
      <c r="BA369" s="5" t="e">
        <f t="shared" si="47"/>
        <v>#DIV/0!</v>
      </c>
      <c r="BC369" t="s">
        <v>14</v>
      </c>
      <c r="BD369" s="9" t="s">
        <v>15</v>
      </c>
    </row>
    <row r="370" spans="1:56" x14ac:dyDescent="0.3">
      <c r="A370" t="s">
        <v>1378</v>
      </c>
      <c r="B370" t="s">
        <v>1379</v>
      </c>
      <c r="D370" s="7">
        <v>1.1000000000000001</v>
      </c>
      <c r="E370" t="s">
        <v>10</v>
      </c>
      <c r="F370" t="s">
        <v>11</v>
      </c>
      <c r="G370" t="s">
        <v>1121</v>
      </c>
      <c r="I370" s="3" t="s">
        <v>1380</v>
      </c>
      <c r="J370">
        <v>40722</v>
      </c>
      <c r="O370">
        <v>61689</v>
      </c>
      <c r="P370">
        <v>467.30117360000003</v>
      </c>
      <c r="R370" s="56">
        <f t="shared" si="40"/>
        <v>490.29039400000005</v>
      </c>
      <c r="S370" s="90">
        <v>490.286</v>
      </c>
      <c r="T370" s="90">
        <v>490.28640000000001</v>
      </c>
      <c r="U370" s="90">
        <v>490.2885</v>
      </c>
      <c r="V370" s="8">
        <v>228.26666666666665</v>
      </c>
      <c r="W370" s="55">
        <f t="shared" si="41"/>
        <v>468.30845007000005</v>
      </c>
      <c r="X370" s="86">
        <v>468.30720000000002</v>
      </c>
      <c r="Y370" s="86">
        <v>468.30619999999999</v>
      </c>
      <c r="Z370" s="86">
        <v>468.3064</v>
      </c>
      <c r="AA370" s="8">
        <v>224.33333333333334</v>
      </c>
      <c r="AB370" s="56">
        <f t="shared" si="42"/>
        <v>485.33499740000002</v>
      </c>
      <c r="AF370" s="64"/>
      <c r="AG370" s="55">
        <f t="shared" si="43"/>
        <v>450.29787940000006</v>
      </c>
      <c r="AH370" s="86"/>
      <c r="AI370" s="86"/>
      <c r="AJ370" s="86"/>
      <c r="AK370" s="64"/>
      <c r="AL370" s="55">
        <f t="shared" si="44"/>
        <v>466.29389760000004</v>
      </c>
      <c r="AP370" s="64"/>
      <c r="AQ370" s="65">
        <f t="shared" si="45"/>
        <v>502.27057520000005</v>
      </c>
      <c r="AR370" s="83"/>
      <c r="AS370" s="83"/>
      <c r="AT370" s="83"/>
      <c r="AU370" s="64">
        <v>229.56666666666669</v>
      </c>
      <c r="AV370" s="55">
        <f t="shared" si="46"/>
        <v>512.2993768</v>
      </c>
      <c r="AW370" s="86"/>
      <c r="AX370" s="86"/>
      <c r="AY370" s="86"/>
      <c r="AZ370" s="8">
        <v>231.9</v>
      </c>
      <c r="BA370" s="5">
        <f t="shared" si="47"/>
        <v>100</v>
      </c>
      <c r="BB370" s="5"/>
      <c r="BC370" t="s">
        <v>14</v>
      </c>
      <c r="BD370" s="9" t="s">
        <v>15</v>
      </c>
    </row>
    <row r="371" spans="1:56" x14ac:dyDescent="0.3">
      <c r="A371" t="s">
        <v>1381</v>
      </c>
      <c r="B371" t="s">
        <v>1382</v>
      </c>
      <c r="D371" s="7">
        <v>1.8</v>
      </c>
      <c r="E371" t="s">
        <v>10</v>
      </c>
      <c r="F371" t="s">
        <v>11</v>
      </c>
      <c r="G371" t="s">
        <v>1129</v>
      </c>
      <c r="I371" s="3" t="s">
        <v>1383</v>
      </c>
      <c r="J371">
        <v>1968746</v>
      </c>
      <c r="O371">
        <v>1255446</v>
      </c>
      <c r="P371">
        <v>285.3031484</v>
      </c>
      <c r="R371" s="56">
        <f t="shared" si="40"/>
        <v>308.29236880000002</v>
      </c>
      <c r="S371" s="90">
        <v>308.29020000000003</v>
      </c>
      <c r="T371" s="90">
        <v>308.28969999999998</v>
      </c>
      <c r="U371" s="90">
        <v>308.29070000000002</v>
      </c>
      <c r="V371" s="8">
        <v>187.6</v>
      </c>
      <c r="W371" s="55">
        <f t="shared" si="41"/>
        <v>286.31042487000002</v>
      </c>
      <c r="X371" s="86">
        <v>286.30669999999998</v>
      </c>
      <c r="Y371" s="86">
        <v>286.3082</v>
      </c>
      <c r="Z371" s="86">
        <v>286.30919999999998</v>
      </c>
      <c r="AA371" s="8">
        <v>188.66666666666666</v>
      </c>
      <c r="AB371" s="56">
        <f t="shared" si="42"/>
        <v>303.33697219999999</v>
      </c>
      <c r="AF371" s="64"/>
      <c r="AG371" s="55">
        <f t="shared" si="43"/>
        <v>268.29985420000003</v>
      </c>
      <c r="AH371" s="86"/>
      <c r="AI371" s="86"/>
      <c r="AJ371" s="86"/>
      <c r="AK371" s="64">
        <v>186.03333333333333</v>
      </c>
      <c r="AL371" s="55">
        <f t="shared" si="44"/>
        <v>284.29587240000001</v>
      </c>
      <c r="AP371" s="64"/>
      <c r="AQ371" s="65">
        <f t="shared" si="45"/>
        <v>320.27255000000002</v>
      </c>
      <c r="AR371" s="83"/>
      <c r="AS371" s="83"/>
      <c r="AT371" s="83"/>
      <c r="AU371" s="64"/>
      <c r="AV371" s="55">
        <f t="shared" si="46"/>
        <v>330.30135160000003</v>
      </c>
      <c r="AW371" s="86"/>
      <c r="AX371" s="86"/>
      <c r="AY371" s="86"/>
      <c r="AZ371" s="8"/>
      <c r="BA371" s="5">
        <f t="shared" si="47"/>
        <v>100</v>
      </c>
      <c r="BB371" s="5"/>
      <c r="BC371" t="s">
        <v>14</v>
      </c>
      <c r="BD371" s="9" t="s">
        <v>15</v>
      </c>
    </row>
    <row r="372" spans="1:56" x14ac:dyDescent="0.3">
      <c r="A372" t="s">
        <v>1384</v>
      </c>
      <c r="B372" t="s">
        <v>1128</v>
      </c>
      <c r="D372" s="7">
        <v>1.2</v>
      </c>
      <c r="E372" t="s">
        <v>10</v>
      </c>
      <c r="F372" t="s">
        <v>11</v>
      </c>
      <c r="G372" t="s">
        <v>1136</v>
      </c>
      <c r="I372" s="3" t="s">
        <v>1385</v>
      </c>
      <c r="J372">
        <v>5536</v>
      </c>
      <c r="O372">
        <v>1968759</v>
      </c>
      <c r="P372">
        <v>283.28749920000001</v>
      </c>
      <c r="R372" s="56">
        <f t="shared" si="40"/>
        <v>306.27671960000004</v>
      </c>
      <c r="V372" s="8"/>
      <c r="W372" s="55">
        <f t="shared" si="41"/>
        <v>284.29477567000004</v>
      </c>
      <c r="X372" s="86">
        <v>284.29309999999998</v>
      </c>
      <c r="Y372" s="86">
        <v>284.29250000000002</v>
      </c>
      <c r="Z372" s="86">
        <v>284.29300000000001</v>
      </c>
      <c r="AA372" s="8">
        <v>190.80000000000004</v>
      </c>
      <c r="AB372" s="56">
        <f t="shared" si="42"/>
        <v>301.32132300000001</v>
      </c>
      <c r="AF372" s="64"/>
      <c r="AG372" s="55">
        <f t="shared" si="43"/>
        <v>266.28420500000004</v>
      </c>
      <c r="AH372" s="86"/>
      <c r="AI372" s="86"/>
      <c r="AJ372" s="86"/>
      <c r="AK372" s="64"/>
      <c r="AL372" s="55">
        <f t="shared" si="44"/>
        <v>282.28022320000002</v>
      </c>
      <c r="AP372" s="64"/>
      <c r="AQ372" s="65">
        <f t="shared" si="45"/>
        <v>318.25690080000004</v>
      </c>
      <c r="AR372" s="83"/>
      <c r="AS372" s="83"/>
      <c r="AT372" s="83"/>
      <c r="AU372" s="64"/>
      <c r="AV372" s="55">
        <f t="shared" si="46"/>
        <v>328.28570240000005</v>
      </c>
      <c r="AW372" s="86"/>
      <c r="AX372" s="86"/>
      <c r="AY372" s="86"/>
      <c r="AZ372" s="8"/>
      <c r="BA372" s="5">
        <f t="shared" si="47"/>
        <v>100</v>
      </c>
      <c r="BB372" s="5"/>
      <c r="BC372" t="s">
        <v>14</v>
      </c>
      <c r="BD372" s="9" t="s">
        <v>15</v>
      </c>
    </row>
    <row r="373" spans="1:56" x14ac:dyDescent="0.3">
      <c r="A373" t="s">
        <v>1386</v>
      </c>
      <c r="B373" t="s">
        <v>1387</v>
      </c>
      <c r="D373" s="7">
        <v>1.7</v>
      </c>
      <c r="E373" t="s">
        <v>10</v>
      </c>
      <c r="F373" t="s">
        <v>11</v>
      </c>
      <c r="G373" t="s">
        <v>1140</v>
      </c>
      <c r="I373" s="3" t="s">
        <v>1388</v>
      </c>
      <c r="J373">
        <v>1968743</v>
      </c>
      <c r="O373">
        <v>1968760</v>
      </c>
      <c r="P373">
        <v>269.27184999999997</v>
      </c>
      <c r="R373" s="56">
        <f t="shared" si="40"/>
        <v>292.26107039999999</v>
      </c>
      <c r="S373" s="90">
        <v>292.2593</v>
      </c>
      <c r="T373" s="90">
        <v>292.25880000000001</v>
      </c>
      <c r="U373" s="90">
        <v>292.25909999999999</v>
      </c>
      <c r="V373" s="8">
        <v>182.6</v>
      </c>
      <c r="W373" s="55">
        <f t="shared" si="41"/>
        <v>270.27912646999999</v>
      </c>
      <c r="AA373" s="8"/>
      <c r="AB373" s="56">
        <f t="shared" si="42"/>
        <v>287.30567379999997</v>
      </c>
      <c r="AF373" s="64"/>
      <c r="AG373" s="55">
        <f t="shared" si="43"/>
        <v>252.26855579999997</v>
      </c>
      <c r="AH373" s="86"/>
      <c r="AI373" s="86"/>
      <c r="AJ373" s="86"/>
      <c r="AK373" s="64">
        <v>177.30000000000004</v>
      </c>
      <c r="AL373" s="55">
        <f t="shared" si="44"/>
        <v>268.26457399999998</v>
      </c>
      <c r="AP373" s="64"/>
      <c r="AQ373" s="65">
        <f t="shared" si="45"/>
        <v>304.2412516</v>
      </c>
      <c r="AR373" s="83"/>
      <c r="AS373" s="83"/>
      <c r="AT373" s="83"/>
      <c r="AU373" s="64"/>
      <c r="AV373" s="55">
        <f t="shared" si="46"/>
        <v>314.27005320000001</v>
      </c>
      <c r="AW373" s="86"/>
      <c r="AX373" s="86"/>
      <c r="AY373" s="86"/>
      <c r="AZ373" s="8"/>
      <c r="BA373" s="5" t="e">
        <f t="shared" si="47"/>
        <v>#DIV/0!</v>
      </c>
      <c r="BB373" s="5"/>
      <c r="BC373" t="s">
        <v>14</v>
      </c>
      <c r="BD373" s="9" t="s">
        <v>15</v>
      </c>
    </row>
    <row r="374" spans="1:56" x14ac:dyDescent="0.3">
      <c r="A374" t="s">
        <v>1389</v>
      </c>
      <c r="B374" t="s">
        <v>1390</v>
      </c>
      <c r="D374" s="7">
        <v>1.1000000000000001</v>
      </c>
      <c r="E374" t="s">
        <v>10</v>
      </c>
      <c r="F374" t="s">
        <v>11</v>
      </c>
      <c r="I374" s="3" t="s">
        <v>1391</v>
      </c>
      <c r="J374">
        <v>571814</v>
      </c>
      <c r="O374">
        <v>1968757</v>
      </c>
      <c r="P374">
        <v>378.25349740000001</v>
      </c>
      <c r="R374" s="56">
        <f t="shared" si="40"/>
        <v>401.24271780000004</v>
      </c>
      <c r="S374" s="90">
        <v>401.24079999999998</v>
      </c>
      <c r="T374" s="90">
        <v>401.24079999999998</v>
      </c>
      <c r="U374" s="90">
        <v>401.2407</v>
      </c>
      <c r="V374" s="8">
        <v>204</v>
      </c>
      <c r="W374" s="55">
        <f t="shared" si="41"/>
        <v>379.26077387000004</v>
      </c>
      <c r="X374" s="86">
        <v>379.25909999999999</v>
      </c>
      <c r="Y374" s="86">
        <v>379.25990000000002</v>
      </c>
      <c r="Z374" s="86">
        <v>379.25909999999999</v>
      </c>
      <c r="AA374" s="8">
        <v>201.96666666666667</v>
      </c>
      <c r="AB374" s="56">
        <f t="shared" si="42"/>
        <v>396.28732120000001</v>
      </c>
      <c r="AF374" s="64"/>
      <c r="AG374" s="55">
        <f t="shared" si="43"/>
        <v>361.25020320000004</v>
      </c>
      <c r="AH374" s="86"/>
      <c r="AI374" s="86"/>
      <c r="AJ374" s="86"/>
      <c r="AK374" s="64"/>
      <c r="AL374" s="55">
        <f t="shared" si="44"/>
        <v>377.24622140000002</v>
      </c>
      <c r="AP374" s="64">
        <v>194.23333333333335</v>
      </c>
      <c r="AQ374" s="65">
        <f t="shared" si="45"/>
        <v>413.22289900000004</v>
      </c>
      <c r="AR374" s="83"/>
      <c r="AS374" s="83"/>
      <c r="AT374" s="83"/>
      <c r="AU374" s="64"/>
      <c r="AV374" s="55">
        <f t="shared" si="46"/>
        <v>423.25170060000005</v>
      </c>
      <c r="AW374" s="86"/>
      <c r="AX374" s="86"/>
      <c r="AY374" s="86"/>
      <c r="AZ374" s="8"/>
      <c r="BA374" s="5">
        <f t="shared" si="47"/>
        <v>3.82901468889255</v>
      </c>
      <c r="BB374" s="5"/>
      <c r="BC374" t="s">
        <v>14</v>
      </c>
      <c r="BD374" s="9" t="s">
        <v>15</v>
      </c>
    </row>
    <row r="375" spans="1:56" x14ac:dyDescent="0.3">
      <c r="A375" t="s">
        <v>1392</v>
      </c>
      <c r="B375" t="s">
        <v>458</v>
      </c>
      <c r="D375" s="7">
        <v>1.6</v>
      </c>
      <c r="E375" t="s">
        <v>10</v>
      </c>
      <c r="F375" t="s">
        <v>11</v>
      </c>
      <c r="I375" s="3" t="s">
        <v>1393</v>
      </c>
      <c r="J375">
        <v>74377</v>
      </c>
      <c r="O375">
        <v>433</v>
      </c>
      <c r="P375">
        <v>565.54336560000002</v>
      </c>
      <c r="R375" s="56">
        <f t="shared" si="40"/>
        <v>588.53258600000004</v>
      </c>
      <c r="S375" s="90">
        <v>588.52859999999998</v>
      </c>
      <c r="T375" s="90">
        <v>588.52809999999999</v>
      </c>
      <c r="U375" s="90">
        <v>588.53160000000003</v>
      </c>
      <c r="V375" s="8">
        <v>259.09999999999997</v>
      </c>
      <c r="W375" s="55">
        <f t="shared" si="41"/>
        <v>566.55064206999998</v>
      </c>
      <c r="X375" s="86">
        <v>566.54570000000001</v>
      </c>
      <c r="Y375" s="86">
        <v>566.54819999999995</v>
      </c>
      <c r="Z375" s="86">
        <v>566.55060000000003</v>
      </c>
      <c r="AA375" s="8">
        <v>263.40000000000003</v>
      </c>
      <c r="AB375" s="56">
        <f t="shared" si="42"/>
        <v>583.57718940000007</v>
      </c>
      <c r="AF375" s="64"/>
      <c r="AG375" s="55">
        <f t="shared" si="43"/>
        <v>548.54007139999999</v>
      </c>
      <c r="AH375" s="86"/>
      <c r="AI375" s="86"/>
      <c r="AJ375" s="86"/>
      <c r="AK375" s="64">
        <v>263.23333333333335</v>
      </c>
      <c r="AL375" s="55">
        <f t="shared" si="44"/>
        <v>564.53608959999997</v>
      </c>
      <c r="AP375" s="64"/>
      <c r="AQ375" s="65">
        <f t="shared" si="45"/>
        <v>600.51276719999998</v>
      </c>
      <c r="AR375" s="83"/>
      <c r="AS375" s="83"/>
      <c r="AT375" s="83"/>
      <c r="AU375" s="64">
        <v>256.93333333333334</v>
      </c>
      <c r="AV375" s="55">
        <f t="shared" si="46"/>
        <v>610.54156879999994</v>
      </c>
      <c r="AW375" s="86"/>
      <c r="AX375" s="86"/>
      <c r="AY375" s="86"/>
      <c r="AZ375" s="8">
        <v>263.89999999999998</v>
      </c>
      <c r="BA375" s="5">
        <f t="shared" si="47"/>
        <v>100</v>
      </c>
      <c r="BB375" s="5"/>
      <c r="BC375" t="s">
        <v>14</v>
      </c>
      <c r="BD375" s="9" t="s">
        <v>15</v>
      </c>
    </row>
    <row r="376" spans="1:56" x14ac:dyDescent="0.3">
      <c r="A376" s="48" t="s">
        <v>1394</v>
      </c>
      <c r="B376" t="s">
        <v>1395</v>
      </c>
      <c r="D376" s="7">
        <v>1.3</v>
      </c>
      <c r="E376" t="s">
        <v>10</v>
      </c>
      <c r="F376" t="s">
        <v>11</v>
      </c>
      <c r="I376" s="3" t="s">
        <v>1396</v>
      </c>
      <c r="J376">
        <v>1968739</v>
      </c>
      <c r="O376">
        <v>739701</v>
      </c>
      <c r="P376">
        <v>399.37122440000002</v>
      </c>
      <c r="R376" s="56">
        <f t="shared" si="40"/>
        <v>422.36044480000004</v>
      </c>
      <c r="S376" s="90">
        <v>422.36090000000002</v>
      </c>
      <c r="T376" s="90">
        <v>422.35849999999999</v>
      </c>
      <c r="U376" s="90">
        <v>422.36040000000003</v>
      </c>
      <c r="V376" s="8">
        <v>218.06666666666669</v>
      </c>
      <c r="W376" s="55">
        <f t="shared" si="41"/>
        <v>400.37850087000004</v>
      </c>
      <c r="X376" s="86">
        <v>400.37810000000002</v>
      </c>
      <c r="Y376" s="86">
        <v>400.3766</v>
      </c>
      <c r="Z376" s="86">
        <v>400.37610000000001</v>
      </c>
      <c r="AA376" s="47">
        <v>221.56666666666669</v>
      </c>
      <c r="AB376" s="56">
        <f t="shared" si="42"/>
        <v>417.40504820000001</v>
      </c>
      <c r="AF376" s="64"/>
      <c r="AG376" s="55">
        <f t="shared" si="43"/>
        <v>382.36793020000005</v>
      </c>
      <c r="AH376" s="86"/>
      <c r="AI376" s="86"/>
      <c r="AJ376" s="86"/>
      <c r="AK376" s="64">
        <v>222</v>
      </c>
      <c r="AL376" s="55">
        <f t="shared" si="44"/>
        <v>398.36394840000003</v>
      </c>
      <c r="AP376" s="64">
        <v>211.13333333333333</v>
      </c>
      <c r="AQ376" s="65">
        <f t="shared" si="45"/>
        <v>434.34062600000004</v>
      </c>
      <c r="AR376" s="83"/>
      <c r="AS376" s="83"/>
      <c r="AT376" s="83"/>
      <c r="AU376" s="64">
        <v>217.4</v>
      </c>
      <c r="AV376" s="55">
        <f t="shared" si="46"/>
        <v>444.36942760000005</v>
      </c>
      <c r="AW376" s="86"/>
      <c r="AX376" s="86"/>
      <c r="AY376" s="86"/>
      <c r="AZ376" s="8"/>
      <c r="BA376" s="5">
        <f t="shared" si="47"/>
        <v>4.7088912291259355</v>
      </c>
      <c r="BB376" s="5"/>
      <c r="BC376" t="s">
        <v>14</v>
      </c>
      <c r="BD376" s="9" t="s">
        <v>15</v>
      </c>
    </row>
    <row r="377" spans="1:56" x14ac:dyDescent="0.3">
      <c r="A377" t="s">
        <v>1397</v>
      </c>
      <c r="B377" t="s">
        <v>1398</v>
      </c>
      <c r="D377" s="7">
        <v>1.1000000000000001</v>
      </c>
      <c r="E377" t="s">
        <v>10</v>
      </c>
      <c r="F377" t="s">
        <v>11</v>
      </c>
      <c r="I377" s="3" t="s">
        <v>1399</v>
      </c>
      <c r="J377">
        <v>64716</v>
      </c>
      <c r="O377">
        <v>1968769</v>
      </c>
      <c r="P377">
        <v>378.27699480000001</v>
      </c>
      <c r="R377" s="56">
        <f t="shared" si="40"/>
        <v>401.26621520000003</v>
      </c>
      <c r="S377" s="90">
        <v>401.2647</v>
      </c>
      <c r="T377" s="90">
        <v>401.26150000000001</v>
      </c>
      <c r="U377" s="90">
        <v>401.2654</v>
      </c>
      <c r="V377" s="8">
        <v>202</v>
      </c>
      <c r="W377" s="55">
        <f t="shared" si="41"/>
        <v>379.28427127000003</v>
      </c>
      <c r="AA377" s="8"/>
      <c r="AB377" s="56">
        <f t="shared" si="42"/>
        <v>396.3108186</v>
      </c>
      <c r="AF377" s="64"/>
      <c r="AG377" s="55">
        <f t="shared" si="43"/>
        <v>361.27370060000004</v>
      </c>
      <c r="AH377" s="86"/>
      <c r="AI377" s="86"/>
      <c r="AJ377" s="86"/>
      <c r="AK377" s="64"/>
      <c r="AL377" s="55">
        <f t="shared" si="44"/>
        <v>377.26971880000002</v>
      </c>
      <c r="AP377" s="64">
        <v>199.19999999999996</v>
      </c>
      <c r="AQ377" s="65">
        <f t="shared" si="45"/>
        <v>413.24639640000004</v>
      </c>
      <c r="AR377" s="83"/>
      <c r="AS377" s="83"/>
      <c r="AT377" s="83"/>
      <c r="AU377" s="64"/>
      <c r="AV377" s="55">
        <f t="shared" si="46"/>
        <v>423.27519800000005</v>
      </c>
      <c r="AW377" s="86"/>
      <c r="AX377" s="86"/>
      <c r="AY377" s="86"/>
      <c r="AZ377" s="8"/>
      <c r="BA377" s="5" t="e">
        <f t="shared" si="47"/>
        <v>#DIV/0!</v>
      </c>
      <c r="BB377" s="5"/>
      <c r="BC377" t="s">
        <v>14</v>
      </c>
      <c r="BD377" s="9" t="s">
        <v>15</v>
      </c>
    </row>
    <row r="378" spans="1:56" x14ac:dyDescent="0.3">
      <c r="A378" s="48" t="s">
        <v>1400</v>
      </c>
      <c r="B378" t="s">
        <v>1354</v>
      </c>
      <c r="D378" s="7">
        <v>10</v>
      </c>
      <c r="E378" t="s">
        <v>10</v>
      </c>
      <c r="F378" t="s">
        <v>11</v>
      </c>
      <c r="G378" t="s">
        <v>1111</v>
      </c>
      <c r="I378" s="3" t="s">
        <v>1401</v>
      </c>
      <c r="J378">
        <v>41586</v>
      </c>
      <c r="O378">
        <v>263596</v>
      </c>
      <c r="P378">
        <v>538.49608360000002</v>
      </c>
      <c r="R378" s="56">
        <f t="shared" si="40"/>
        <v>561.48530400000004</v>
      </c>
      <c r="S378" s="90">
        <v>561.48140000000001</v>
      </c>
      <c r="T378" s="90">
        <v>561.48149999999998</v>
      </c>
      <c r="U378" s="90">
        <v>561.48379999999997</v>
      </c>
      <c r="V378" s="8">
        <v>248.3</v>
      </c>
      <c r="W378" s="55">
        <f t="shared" si="41"/>
        <v>539.50336006999999</v>
      </c>
      <c r="X378" s="86">
        <v>539.49929999999995</v>
      </c>
      <c r="Y378" s="86">
        <v>539.50149999999996</v>
      </c>
      <c r="Z378" s="86">
        <v>539.49509999999998</v>
      </c>
      <c r="AA378" s="47">
        <v>254</v>
      </c>
      <c r="AB378" s="56">
        <f t="shared" si="42"/>
        <v>556.52990740000007</v>
      </c>
      <c r="AF378" s="64"/>
      <c r="AG378" s="55">
        <f t="shared" si="43"/>
        <v>521.49278939999999</v>
      </c>
      <c r="AH378" s="86"/>
      <c r="AI378" s="86"/>
      <c r="AJ378" s="86"/>
      <c r="AK378" s="64">
        <v>254.1</v>
      </c>
      <c r="AL378" s="55">
        <f t="shared" si="44"/>
        <v>537.48880759999997</v>
      </c>
      <c r="AP378" s="64">
        <v>240.63333333333333</v>
      </c>
      <c r="AQ378" s="65">
        <f t="shared" si="45"/>
        <v>573.46548519999999</v>
      </c>
      <c r="AR378" s="83"/>
      <c r="AS378" s="83"/>
      <c r="AT378" s="83"/>
      <c r="AU378" s="64"/>
      <c r="AV378" s="55">
        <f t="shared" si="46"/>
        <v>583.49428679999994</v>
      </c>
      <c r="AW378" s="86"/>
      <c r="AX378" s="86"/>
      <c r="AY378" s="86"/>
      <c r="AZ378" s="8"/>
      <c r="BA378" s="5">
        <f t="shared" si="47"/>
        <v>5.2624671916010533</v>
      </c>
      <c r="BB378" s="8"/>
      <c r="BC378" t="s">
        <v>14</v>
      </c>
      <c r="BD378" s="9" t="s">
        <v>15</v>
      </c>
    </row>
    <row r="379" spans="1:56" x14ac:dyDescent="0.3">
      <c r="A379" s="48" t="s">
        <v>1402</v>
      </c>
      <c r="B379" t="s">
        <v>1403</v>
      </c>
      <c r="D379" s="7">
        <v>9.5</v>
      </c>
      <c r="E379" t="s">
        <v>10</v>
      </c>
      <c r="F379" t="s">
        <v>11</v>
      </c>
      <c r="G379" t="s">
        <v>1114</v>
      </c>
      <c r="I379" s="3" t="s">
        <v>1404</v>
      </c>
      <c r="J379">
        <v>61200</v>
      </c>
      <c r="O379">
        <v>1968764</v>
      </c>
      <c r="P379">
        <v>638.48862959999997</v>
      </c>
      <c r="R379" s="56">
        <f t="shared" si="40"/>
        <v>661.47784999999999</v>
      </c>
      <c r="S379" s="90">
        <v>661.48090000000002</v>
      </c>
      <c r="T379" s="90">
        <v>661.47569999999996</v>
      </c>
      <c r="U379" s="90">
        <v>661.47519999999997</v>
      </c>
      <c r="V379" s="8">
        <v>268.66666666666669</v>
      </c>
      <c r="W379" s="55">
        <f t="shared" si="41"/>
        <v>639.49590606999993</v>
      </c>
      <c r="X379" s="86">
        <v>639.49400000000003</v>
      </c>
      <c r="Y379" s="86">
        <v>639.49329999999998</v>
      </c>
      <c r="Z379" s="86">
        <v>639.49540000000002</v>
      </c>
      <c r="AA379" s="47">
        <v>271.90000000000003</v>
      </c>
      <c r="AB379" s="56">
        <f t="shared" si="42"/>
        <v>656.52245340000002</v>
      </c>
      <c r="AF379" s="64"/>
      <c r="AG379" s="55">
        <f t="shared" si="43"/>
        <v>621.48533539999994</v>
      </c>
      <c r="AH379" s="86"/>
      <c r="AI379" s="86"/>
      <c r="AJ379" s="86"/>
      <c r="AK379" s="64"/>
      <c r="AL379" s="55">
        <f t="shared" si="44"/>
        <v>637.48135359999992</v>
      </c>
      <c r="AP379" s="64">
        <v>257.59999999999997</v>
      </c>
      <c r="AQ379" s="65">
        <f t="shared" si="45"/>
        <v>673.45803119999994</v>
      </c>
      <c r="AR379" s="83"/>
      <c r="AS379" s="83"/>
      <c r="AT379" s="83"/>
      <c r="AU379" s="64"/>
      <c r="AV379" s="55">
        <f t="shared" si="46"/>
        <v>683.48683279999989</v>
      </c>
      <c r="AW379" s="86"/>
      <c r="AX379" s="86"/>
      <c r="AY379" s="86"/>
      <c r="AZ379" s="8"/>
      <c r="BA379" s="5">
        <f t="shared" si="47"/>
        <v>5.2592865023906095</v>
      </c>
      <c r="BB379" s="8"/>
      <c r="BC379" t="s">
        <v>14</v>
      </c>
      <c r="BD379" s="9" t="s">
        <v>15</v>
      </c>
    </row>
    <row r="380" spans="1:56" x14ac:dyDescent="0.3">
      <c r="A380" s="48" t="s">
        <v>1405</v>
      </c>
      <c r="B380" t="s">
        <v>2653</v>
      </c>
      <c r="D380" s="7">
        <v>1.4</v>
      </c>
      <c r="E380" t="s">
        <v>10</v>
      </c>
      <c r="F380" t="s">
        <v>11</v>
      </c>
      <c r="G380" t="s">
        <v>1118</v>
      </c>
      <c r="I380" s="3" t="s">
        <v>1407</v>
      </c>
      <c r="J380">
        <v>61448</v>
      </c>
      <c r="O380">
        <v>1968756</v>
      </c>
      <c r="P380">
        <v>662.48862959999997</v>
      </c>
      <c r="R380" s="56">
        <f t="shared" si="40"/>
        <v>685.47784999999999</v>
      </c>
      <c r="S380" s="90">
        <v>685.47370000000001</v>
      </c>
      <c r="T380" s="90">
        <v>685.47450000000003</v>
      </c>
      <c r="U380" s="90">
        <v>685.47159999999997</v>
      </c>
      <c r="V380" s="8">
        <v>270.36666666666673</v>
      </c>
      <c r="W380" s="55">
        <f t="shared" si="41"/>
        <v>663.49590606999993</v>
      </c>
      <c r="X380" s="86">
        <v>663.49239999999998</v>
      </c>
      <c r="Y380" s="86">
        <v>663.49149999999997</v>
      </c>
      <c r="Z380" s="86">
        <v>663.49149999999997</v>
      </c>
      <c r="AA380" s="47">
        <v>276.16666666666669</v>
      </c>
      <c r="AB380" s="56">
        <f t="shared" si="42"/>
        <v>680.52245340000002</v>
      </c>
      <c r="AF380" s="64">
        <v>275.9666666666667</v>
      </c>
      <c r="AG380" s="55">
        <f t="shared" si="43"/>
        <v>645.48533539999994</v>
      </c>
      <c r="AH380" s="86"/>
      <c r="AI380" s="86"/>
      <c r="AJ380" s="86"/>
      <c r="AK380" s="64"/>
      <c r="AL380" s="55">
        <f t="shared" si="44"/>
        <v>661.48135359999992</v>
      </c>
      <c r="AP380" s="64">
        <v>258.46666666666664</v>
      </c>
      <c r="AQ380" s="65">
        <f t="shared" si="45"/>
        <v>697.45803119999994</v>
      </c>
      <c r="AR380" s="83"/>
      <c r="AS380" s="83"/>
      <c r="AT380" s="83"/>
      <c r="AU380" s="64"/>
      <c r="AV380" s="55">
        <f t="shared" si="46"/>
        <v>707.48683279999989</v>
      </c>
      <c r="AW380" s="86"/>
      <c r="AX380" s="86"/>
      <c r="AY380" s="86"/>
      <c r="AZ380" s="9"/>
      <c r="BA380" s="5">
        <f t="shared" si="47"/>
        <v>6.4091732045866188</v>
      </c>
      <c r="BC380" t="s">
        <v>14</v>
      </c>
      <c r="BD380" s="9" t="s">
        <v>15</v>
      </c>
    </row>
    <row r="381" spans="1:56" x14ac:dyDescent="0.3">
      <c r="A381" t="s">
        <v>1408</v>
      </c>
      <c r="B381" t="s">
        <v>1336</v>
      </c>
      <c r="D381" s="7">
        <v>11.4</v>
      </c>
      <c r="E381" t="s">
        <v>10</v>
      </c>
      <c r="F381" t="s">
        <v>11</v>
      </c>
      <c r="G381" t="s">
        <v>1121</v>
      </c>
      <c r="I381" s="3" t="s">
        <v>497</v>
      </c>
      <c r="J381">
        <v>40722</v>
      </c>
      <c r="O381">
        <v>1968758</v>
      </c>
      <c r="P381">
        <v>745.56212500000004</v>
      </c>
      <c r="R381" s="56">
        <f t="shared" si="40"/>
        <v>768.55134540000006</v>
      </c>
      <c r="S381" s="90">
        <v>768.54719999999998</v>
      </c>
      <c r="T381" s="90">
        <v>768.54859999999996</v>
      </c>
      <c r="U381" s="90">
        <v>768.54920000000004</v>
      </c>
      <c r="V381" s="8">
        <v>289.9666666666667</v>
      </c>
      <c r="W381" s="55">
        <f t="shared" si="41"/>
        <v>746.56940147</v>
      </c>
      <c r="X381" s="86">
        <v>746.56650000000002</v>
      </c>
      <c r="Y381" s="86">
        <v>746.56470000000002</v>
      </c>
      <c r="Z381" s="86">
        <v>746.56600000000003</v>
      </c>
      <c r="AA381" s="8">
        <v>287.63333333333333</v>
      </c>
      <c r="AB381" s="56">
        <f t="shared" si="42"/>
        <v>763.59594880000009</v>
      </c>
      <c r="AF381" s="64"/>
      <c r="AG381" s="55">
        <f t="shared" si="43"/>
        <v>728.55883080000001</v>
      </c>
      <c r="AH381" s="86"/>
      <c r="AI381" s="86"/>
      <c r="AJ381" s="86"/>
      <c r="AK381" s="64"/>
      <c r="AL381" s="55">
        <f t="shared" si="44"/>
        <v>744.55484899999999</v>
      </c>
      <c r="AP381" s="64"/>
      <c r="AQ381" s="65">
        <f t="shared" si="45"/>
        <v>780.53152660000001</v>
      </c>
      <c r="AR381" s="83"/>
      <c r="AS381" s="83"/>
      <c r="AT381" s="83"/>
      <c r="AU381" s="64">
        <v>290.50000000000006</v>
      </c>
      <c r="AV381" s="55">
        <f t="shared" si="46"/>
        <v>790.56032819999996</v>
      </c>
      <c r="AW381" s="86"/>
      <c r="AX381" s="86"/>
      <c r="AY381" s="86"/>
      <c r="AZ381" s="8">
        <v>291.23333333333335</v>
      </c>
      <c r="BA381" s="5">
        <f t="shared" si="47"/>
        <v>100</v>
      </c>
      <c r="BB381" s="5"/>
      <c r="BC381" t="s">
        <v>14</v>
      </c>
      <c r="BD381" s="9" t="s">
        <v>15</v>
      </c>
    </row>
    <row r="382" spans="1:56" x14ac:dyDescent="0.3">
      <c r="A382" t="s">
        <v>1409</v>
      </c>
      <c r="B382" t="s">
        <v>971</v>
      </c>
      <c r="D382" s="7">
        <v>1.1000000000000001</v>
      </c>
      <c r="E382" t="s">
        <v>10</v>
      </c>
      <c r="F382" t="s">
        <v>11</v>
      </c>
      <c r="G382" t="s">
        <v>1136</v>
      </c>
      <c r="I382" s="3" t="s">
        <v>1410</v>
      </c>
      <c r="J382">
        <v>5536</v>
      </c>
      <c r="O382">
        <v>1968763</v>
      </c>
      <c r="P382">
        <v>823.5479186</v>
      </c>
      <c r="R382" s="56">
        <f t="shared" si="40"/>
        <v>846.53713900000002</v>
      </c>
      <c r="S382" s="90">
        <v>846.53399999999999</v>
      </c>
      <c r="T382" s="90">
        <v>846.53359999999998</v>
      </c>
      <c r="U382" s="90">
        <v>846.53750000000002</v>
      </c>
      <c r="V382" s="8">
        <v>296.23333333333335</v>
      </c>
      <c r="W382" s="55">
        <f t="shared" si="41"/>
        <v>824.55519506999997</v>
      </c>
      <c r="X382" s="86">
        <v>824.55219999999997</v>
      </c>
      <c r="Y382" s="86">
        <v>824.55229999999995</v>
      </c>
      <c r="Z382" s="86">
        <v>824.55449999999996</v>
      </c>
      <c r="AA382" s="8">
        <v>299.83333333333331</v>
      </c>
      <c r="AB382" s="56">
        <f t="shared" si="42"/>
        <v>841.58174240000005</v>
      </c>
      <c r="AF382" s="64"/>
      <c r="AG382" s="55">
        <f t="shared" si="43"/>
        <v>806.54462439999998</v>
      </c>
      <c r="AH382" s="86"/>
      <c r="AI382" s="86"/>
      <c r="AJ382" s="86"/>
      <c r="AK382" s="64">
        <v>299.73333333333335</v>
      </c>
      <c r="AL382" s="55">
        <f t="shared" si="44"/>
        <v>822.54064259999996</v>
      </c>
      <c r="AP382" s="64">
        <v>290.50000000000006</v>
      </c>
      <c r="AQ382" s="65">
        <f t="shared" si="45"/>
        <v>858.51732019999997</v>
      </c>
      <c r="AR382" s="83"/>
      <c r="AS382" s="83"/>
      <c r="AT382" s="83"/>
      <c r="AU382" s="64"/>
      <c r="AV382" s="55">
        <f t="shared" si="46"/>
        <v>868.54612179999992</v>
      </c>
      <c r="AW382" s="86"/>
      <c r="AX382" s="86"/>
      <c r="AY382" s="86"/>
      <c r="AZ382" s="8"/>
      <c r="BA382" s="5">
        <f t="shared" si="47"/>
        <v>3.1128404669260452</v>
      </c>
      <c r="BB382" s="5"/>
      <c r="BC382" t="s">
        <v>14</v>
      </c>
      <c r="BD382" s="9" t="s">
        <v>15</v>
      </c>
    </row>
    <row r="383" spans="1:56" x14ac:dyDescent="0.3">
      <c r="A383" t="s">
        <v>1411</v>
      </c>
      <c r="B383" t="s">
        <v>1412</v>
      </c>
      <c r="D383" s="7">
        <v>12.2</v>
      </c>
      <c r="E383" t="s">
        <v>10</v>
      </c>
      <c r="F383" t="s">
        <v>11</v>
      </c>
      <c r="G383" t="s">
        <v>1140</v>
      </c>
      <c r="I383" s="3" t="s">
        <v>1413</v>
      </c>
      <c r="J383">
        <v>1968743</v>
      </c>
      <c r="O383">
        <v>1968768</v>
      </c>
      <c r="P383">
        <v>814.61997120000001</v>
      </c>
      <c r="R383" s="56">
        <f t="shared" si="40"/>
        <v>837.60919160000003</v>
      </c>
      <c r="S383" s="90">
        <v>837.60839999999996</v>
      </c>
      <c r="T383" s="90">
        <v>837.60699999999997</v>
      </c>
      <c r="U383" s="90">
        <v>837.60670000000005</v>
      </c>
      <c r="V383" s="8">
        <v>298.7</v>
      </c>
      <c r="W383" s="55">
        <f t="shared" si="41"/>
        <v>815.62724766999997</v>
      </c>
      <c r="X383" s="86">
        <v>815.62660000000005</v>
      </c>
      <c r="Y383" s="86">
        <v>815.6268</v>
      </c>
      <c r="Z383" s="86">
        <v>815.62549999999999</v>
      </c>
      <c r="AA383" s="8">
        <v>296.73333333333329</v>
      </c>
      <c r="AB383" s="56">
        <f t="shared" si="42"/>
        <v>832.65379500000006</v>
      </c>
      <c r="AF383" s="64"/>
      <c r="AG383" s="55">
        <f t="shared" si="43"/>
        <v>797.61667699999998</v>
      </c>
      <c r="AH383" s="86"/>
      <c r="AI383" s="86"/>
      <c r="AJ383" s="86"/>
      <c r="AK383" s="64"/>
      <c r="AL383" s="55">
        <f t="shared" si="44"/>
        <v>813.61269519999996</v>
      </c>
      <c r="AP383" s="64"/>
      <c r="AQ383" s="65">
        <f t="shared" si="45"/>
        <v>849.58937279999998</v>
      </c>
      <c r="AR383" s="83"/>
      <c r="AS383" s="83"/>
      <c r="AT383" s="83"/>
      <c r="AU383" s="64"/>
      <c r="AV383" s="55">
        <f t="shared" si="46"/>
        <v>859.61817439999993</v>
      </c>
      <c r="AW383" s="86"/>
      <c r="AX383" s="86"/>
      <c r="AY383" s="86"/>
      <c r="AZ383" s="8">
        <v>302.23333333333329</v>
      </c>
      <c r="BA383" s="5">
        <f t="shared" si="47"/>
        <v>100</v>
      </c>
      <c r="BB383" s="5"/>
      <c r="BC383" t="s">
        <v>14</v>
      </c>
      <c r="BD383" s="9" t="s">
        <v>15</v>
      </c>
    </row>
    <row r="384" spans="1:56" x14ac:dyDescent="0.3">
      <c r="A384" t="s">
        <v>1414</v>
      </c>
      <c r="B384" t="s">
        <v>1415</v>
      </c>
      <c r="D384" s="7">
        <v>1.6</v>
      </c>
      <c r="E384" t="s">
        <v>10</v>
      </c>
      <c r="F384" t="s">
        <v>11</v>
      </c>
      <c r="I384" s="3" t="s">
        <v>1416</v>
      </c>
      <c r="J384">
        <v>571814</v>
      </c>
      <c r="O384">
        <v>1968762</v>
      </c>
      <c r="P384">
        <v>539.52771640000003</v>
      </c>
      <c r="R384" s="56">
        <f t="shared" si="40"/>
        <v>562.51693680000005</v>
      </c>
      <c r="S384" s="90">
        <v>562.51509999999996</v>
      </c>
      <c r="T384" s="90">
        <v>562.51279999999997</v>
      </c>
      <c r="U384" s="90">
        <v>562.51329999999996</v>
      </c>
      <c r="V384" s="8">
        <v>254.93333333333331</v>
      </c>
      <c r="W384" s="55">
        <f t="shared" si="41"/>
        <v>540.53499287</v>
      </c>
      <c r="X384" s="86">
        <v>540.5299</v>
      </c>
      <c r="Y384" s="86">
        <v>540.53229999999996</v>
      </c>
      <c r="Z384" s="86">
        <v>540.53129999999999</v>
      </c>
      <c r="AA384" s="8">
        <v>258.83333333333331</v>
      </c>
      <c r="AB384" s="56">
        <f t="shared" si="42"/>
        <v>557.56154020000008</v>
      </c>
      <c r="AF384" s="64"/>
      <c r="AG384" s="55">
        <f t="shared" si="43"/>
        <v>522.5244222</v>
      </c>
      <c r="AH384" s="86"/>
      <c r="AI384" s="86"/>
      <c r="AJ384" s="86"/>
      <c r="AK384" s="64"/>
      <c r="AL384" s="55">
        <f t="shared" si="44"/>
        <v>538.52044039999998</v>
      </c>
      <c r="AP384" s="64"/>
      <c r="AQ384" s="65">
        <f t="shared" si="45"/>
        <v>574.497118</v>
      </c>
      <c r="AR384" s="83"/>
      <c r="AS384" s="83"/>
      <c r="AT384" s="83"/>
      <c r="AU384" s="64">
        <v>253.36666666666667</v>
      </c>
      <c r="AV384" s="55">
        <f t="shared" si="46"/>
        <v>584.52591959999995</v>
      </c>
      <c r="AW384" s="86"/>
      <c r="AX384" s="86"/>
      <c r="AY384" s="86"/>
      <c r="AZ384" s="8">
        <v>259.2</v>
      </c>
      <c r="BA384" s="5">
        <f t="shared" si="47"/>
        <v>100</v>
      </c>
      <c r="BB384" s="5"/>
      <c r="BC384" t="s">
        <v>14</v>
      </c>
      <c r="BD384" s="9" t="s">
        <v>15</v>
      </c>
    </row>
    <row r="385" spans="1:56" x14ac:dyDescent="0.3">
      <c r="A385" t="s">
        <v>1417</v>
      </c>
      <c r="B385" t="s">
        <v>1360</v>
      </c>
      <c r="D385" s="7">
        <v>1.5</v>
      </c>
      <c r="E385" t="s">
        <v>10</v>
      </c>
      <c r="F385" t="s">
        <v>11</v>
      </c>
      <c r="I385" s="3" t="s">
        <v>1418</v>
      </c>
      <c r="J385">
        <v>74377</v>
      </c>
      <c r="O385">
        <v>1968767</v>
      </c>
      <c r="P385">
        <v>875.63335840000002</v>
      </c>
      <c r="R385" s="56">
        <f t="shared" si="40"/>
        <v>898.62257880000004</v>
      </c>
      <c r="S385" s="90">
        <v>898.61590000000001</v>
      </c>
      <c r="T385" s="90">
        <v>898.61969999999997</v>
      </c>
      <c r="U385" s="90">
        <v>898.62289999999996</v>
      </c>
      <c r="V385" s="8">
        <v>307.7</v>
      </c>
      <c r="W385" s="55">
        <f t="shared" si="41"/>
        <v>876.64063486999999</v>
      </c>
      <c r="X385" s="86">
        <v>876.63760000000002</v>
      </c>
      <c r="Y385" s="86">
        <v>876.63610000000006</v>
      </c>
      <c r="Z385" s="86">
        <v>876.64020000000005</v>
      </c>
      <c r="AA385" s="8">
        <v>305.33333333333331</v>
      </c>
      <c r="AB385" s="56">
        <f t="shared" si="42"/>
        <v>893.66718220000007</v>
      </c>
      <c r="AF385" s="64"/>
      <c r="AG385" s="55">
        <f t="shared" si="43"/>
        <v>858.63006419999999</v>
      </c>
      <c r="AH385" s="86"/>
      <c r="AI385" s="86"/>
      <c r="AJ385" s="86"/>
      <c r="AK385" s="64"/>
      <c r="AL385" s="55">
        <f t="shared" si="44"/>
        <v>874.62608239999997</v>
      </c>
      <c r="AP385" s="64"/>
      <c r="AQ385" s="65">
        <f t="shared" si="45"/>
        <v>910.60275999999999</v>
      </c>
      <c r="AR385" s="83"/>
      <c r="AS385" s="83"/>
      <c r="AT385" s="83"/>
      <c r="AU385" s="64">
        <v>305.73333333333335</v>
      </c>
      <c r="AV385" s="55">
        <f t="shared" si="46"/>
        <v>920.63156159999994</v>
      </c>
      <c r="AW385" s="86"/>
      <c r="AX385" s="86"/>
      <c r="AY385" s="86"/>
      <c r="AZ385" s="8">
        <v>309.4666666666667</v>
      </c>
      <c r="BA385" s="5">
        <f t="shared" si="47"/>
        <v>100</v>
      </c>
      <c r="BB385" s="5"/>
      <c r="BC385" t="s">
        <v>14</v>
      </c>
      <c r="BD385" s="9" t="s">
        <v>15</v>
      </c>
    </row>
    <row r="386" spans="1:56" x14ac:dyDescent="0.3">
      <c r="A386" t="s">
        <v>1419</v>
      </c>
      <c r="B386" t="s">
        <v>458</v>
      </c>
      <c r="D386" s="7">
        <v>1.6</v>
      </c>
      <c r="E386" t="s">
        <v>10</v>
      </c>
      <c r="F386" t="s">
        <v>11</v>
      </c>
      <c r="I386" s="3" t="s">
        <v>1420</v>
      </c>
      <c r="J386">
        <v>1968739</v>
      </c>
      <c r="O386">
        <v>53967</v>
      </c>
      <c r="P386">
        <v>565.54336560000002</v>
      </c>
      <c r="R386" s="56">
        <f t="shared" si="40"/>
        <v>588.53258600000004</v>
      </c>
      <c r="S386" s="90">
        <v>588.52980000000002</v>
      </c>
      <c r="T386" s="90">
        <v>588.52850000000001</v>
      </c>
      <c r="U386" s="90">
        <v>588.53070000000002</v>
      </c>
      <c r="V386" s="8">
        <v>260.23333333333335</v>
      </c>
      <c r="W386" s="55">
        <f t="shared" si="41"/>
        <v>566.55064206999998</v>
      </c>
      <c r="X386" s="86">
        <v>566.55010000000004</v>
      </c>
      <c r="Y386" s="86">
        <v>566.54790000000003</v>
      </c>
      <c r="Z386" s="86">
        <v>566.54610000000002</v>
      </c>
      <c r="AA386" s="8">
        <v>262.16666666666669</v>
      </c>
      <c r="AB386" s="56">
        <f t="shared" si="42"/>
        <v>583.57718940000007</v>
      </c>
      <c r="AF386" s="64"/>
      <c r="AG386" s="55">
        <f t="shared" si="43"/>
        <v>548.54007139999999</v>
      </c>
      <c r="AH386" s="86"/>
      <c r="AI386" s="86"/>
      <c r="AJ386" s="86"/>
      <c r="AK386" s="64"/>
      <c r="AL386" s="55">
        <f t="shared" si="44"/>
        <v>564.53608959999997</v>
      </c>
      <c r="AP386" s="64"/>
      <c r="AQ386" s="65">
        <f t="shared" si="45"/>
        <v>600.51276719999998</v>
      </c>
      <c r="AR386" s="83"/>
      <c r="AS386" s="83"/>
      <c r="AT386" s="83"/>
      <c r="AU386" s="64"/>
      <c r="AV386" s="55">
        <f t="shared" si="46"/>
        <v>610.54156879999994</v>
      </c>
      <c r="AW386" s="86"/>
      <c r="AX386" s="86"/>
      <c r="AY386" s="86"/>
      <c r="AZ386" s="8">
        <v>264.3</v>
      </c>
      <c r="BA386" s="5">
        <f t="shared" si="47"/>
        <v>100</v>
      </c>
      <c r="BB386" s="5"/>
      <c r="BC386" t="s">
        <v>14</v>
      </c>
      <c r="BD386" s="9" t="s">
        <v>15</v>
      </c>
    </row>
    <row r="387" spans="1:56" x14ac:dyDescent="0.3">
      <c r="A387" t="s">
        <v>1421</v>
      </c>
      <c r="B387" t="s">
        <v>1422</v>
      </c>
      <c r="D387" s="7">
        <v>13.7</v>
      </c>
      <c r="E387" t="s">
        <v>10</v>
      </c>
      <c r="F387" t="s">
        <v>11</v>
      </c>
      <c r="I387" s="3" t="s">
        <v>1423</v>
      </c>
      <c r="O387">
        <v>1968766</v>
      </c>
      <c r="P387">
        <v>811.69008180000003</v>
      </c>
      <c r="R387" s="56">
        <f t="shared" ref="R387:R450" si="48">P387+22.989769-0.0005486</f>
        <v>834.67930220000005</v>
      </c>
      <c r="S387" s="90">
        <v>834.67780000000005</v>
      </c>
      <c r="T387" s="90">
        <v>834.67750000000001</v>
      </c>
      <c r="U387" s="90">
        <v>834.67489999999998</v>
      </c>
      <c r="V387" s="8">
        <v>304.73333333333335</v>
      </c>
      <c r="W387" s="55">
        <f t="shared" ref="W387:W450" si="49">P387+1.00727647</f>
        <v>812.69735827</v>
      </c>
      <c r="X387" s="86">
        <v>812.68910000000005</v>
      </c>
      <c r="Y387" s="86">
        <v>812.69539999999995</v>
      </c>
      <c r="Z387" s="86">
        <v>812.69380000000001</v>
      </c>
      <c r="AA387" s="8">
        <v>303.46666666666664</v>
      </c>
      <c r="AB387" s="56">
        <f t="shared" ref="AB387:AB450" si="50">P387+18.0343724-0.0005486</f>
        <v>829.72390560000008</v>
      </c>
      <c r="AF387" s="64"/>
      <c r="AG387" s="55">
        <f t="shared" ref="AG387:AG450" si="51">P387-18.0105642+1.00727</f>
        <v>794.6867876</v>
      </c>
      <c r="AH387" s="86"/>
      <c r="AI387" s="86"/>
      <c r="AJ387" s="86"/>
      <c r="AK387" s="64"/>
      <c r="AL387" s="55">
        <f t="shared" ref="AL387:AL450" si="52">P387-1.007276</f>
        <v>810.68280579999998</v>
      </c>
      <c r="AP387" s="64"/>
      <c r="AQ387" s="65">
        <f t="shared" ref="AQ387:AQ450" si="53">P387+34.968853+0.0005486</f>
        <v>846.6594834</v>
      </c>
      <c r="AR387" s="83"/>
      <c r="AS387" s="83"/>
      <c r="AT387" s="83"/>
      <c r="AU387" s="64"/>
      <c r="AV387" s="55">
        <f t="shared" ref="AV387:AV450" si="54">P387-1.007276+46.0054792</f>
        <v>856.68828499999995</v>
      </c>
      <c r="AW387" s="86"/>
      <c r="AX387" s="86"/>
      <c r="AY387" s="86"/>
      <c r="AZ387" s="8">
        <v>306.06666666666666</v>
      </c>
      <c r="BA387" s="5">
        <f t="shared" ref="BA387:BA450" si="55">(AA387-AP387)/AA387*100</f>
        <v>100</v>
      </c>
      <c r="BB387" s="5"/>
      <c r="BC387" t="s">
        <v>14</v>
      </c>
      <c r="BD387" s="9"/>
    </row>
    <row r="388" spans="1:56" x14ac:dyDescent="0.3">
      <c r="A388" t="s">
        <v>1424</v>
      </c>
      <c r="B388" t="s">
        <v>1425</v>
      </c>
      <c r="D388" s="7">
        <v>12.3</v>
      </c>
      <c r="E388" t="s">
        <v>10</v>
      </c>
      <c r="F388" t="s">
        <v>11</v>
      </c>
      <c r="I388" s="3" t="s">
        <v>1426</v>
      </c>
      <c r="O388">
        <v>1968765</v>
      </c>
      <c r="P388">
        <v>633.60596239999995</v>
      </c>
      <c r="R388" s="56">
        <f t="shared" si="48"/>
        <v>656.59518279999998</v>
      </c>
      <c r="S388" s="90">
        <v>656.58849999999995</v>
      </c>
      <c r="T388" s="90">
        <v>656.5924</v>
      </c>
      <c r="U388" s="90">
        <v>656.59259999999995</v>
      </c>
      <c r="V388" s="8">
        <v>276.70000000000005</v>
      </c>
      <c r="W388" s="55">
        <f t="shared" si="49"/>
        <v>634.61323886999992</v>
      </c>
      <c r="X388" s="86">
        <v>634.60619999999994</v>
      </c>
      <c r="Y388" s="86">
        <v>634.61009999999999</v>
      </c>
      <c r="Z388" s="86">
        <v>634.61</v>
      </c>
      <c r="AA388" s="8">
        <v>275.66666666666669</v>
      </c>
      <c r="AB388" s="56">
        <f t="shared" si="50"/>
        <v>651.6397862</v>
      </c>
      <c r="AF388" s="64"/>
      <c r="AG388" s="55">
        <f t="shared" si="51"/>
        <v>616.60266819999993</v>
      </c>
      <c r="AH388" s="86"/>
      <c r="AI388" s="86"/>
      <c r="AJ388" s="86"/>
      <c r="AK388" s="64">
        <v>275.60000000000002</v>
      </c>
      <c r="AL388" s="55">
        <f t="shared" si="52"/>
        <v>632.59868639999991</v>
      </c>
      <c r="AP388" s="64"/>
      <c r="AQ388" s="65">
        <f t="shared" si="53"/>
        <v>668.57536399999992</v>
      </c>
      <c r="AR388" s="83"/>
      <c r="AS388" s="83"/>
      <c r="AT388" s="83"/>
      <c r="AU388" s="64">
        <v>271</v>
      </c>
      <c r="AV388" s="55">
        <f t="shared" si="54"/>
        <v>678.60416559999987</v>
      </c>
      <c r="AW388" s="86"/>
      <c r="AX388" s="86"/>
      <c r="AY388" s="86"/>
      <c r="AZ388" s="8">
        <v>276.86666666666667</v>
      </c>
      <c r="BA388" s="5">
        <f t="shared" si="55"/>
        <v>100</v>
      </c>
      <c r="BB388" s="5"/>
      <c r="BC388" t="s">
        <v>14</v>
      </c>
      <c r="BD388" s="9"/>
    </row>
    <row r="389" spans="1:56" x14ac:dyDescent="0.3">
      <c r="A389" t="s">
        <v>1427</v>
      </c>
      <c r="B389" t="s">
        <v>761</v>
      </c>
      <c r="D389" s="7">
        <v>2.2000000000000002</v>
      </c>
      <c r="E389" t="s">
        <v>10</v>
      </c>
      <c r="F389" t="s">
        <v>11</v>
      </c>
      <c r="I389" s="3" t="s">
        <v>1428</v>
      </c>
      <c r="J389">
        <v>64716</v>
      </c>
      <c r="O389">
        <v>1968771</v>
      </c>
      <c r="P389">
        <v>623.38805620000005</v>
      </c>
      <c r="R389" s="56">
        <f t="shared" si="48"/>
        <v>646.37727660000007</v>
      </c>
      <c r="S389" s="90">
        <v>646.37339999999995</v>
      </c>
      <c r="T389" s="90">
        <v>646.37339999999995</v>
      </c>
      <c r="U389" s="90">
        <v>646.37599999999998</v>
      </c>
      <c r="V389" s="8">
        <v>252.36666666666665</v>
      </c>
      <c r="W389" s="55">
        <f t="shared" si="49"/>
        <v>624.39533267000002</v>
      </c>
      <c r="X389" s="86">
        <v>624.39200000000005</v>
      </c>
      <c r="Y389" s="86">
        <v>624.39290000000005</v>
      </c>
      <c r="Z389" s="86">
        <v>624.39239999999995</v>
      </c>
      <c r="AA389" s="8">
        <v>247.96666666666667</v>
      </c>
      <c r="AB389" s="56">
        <f t="shared" si="50"/>
        <v>641.4218800000001</v>
      </c>
      <c r="AF389" s="64"/>
      <c r="AG389" s="55">
        <f t="shared" si="51"/>
        <v>606.38476200000002</v>
      </c>
      <c r="AH389" s="86"/>
      <c r="AI389" s="86"/>
      <c r="AJ389" s="86"/>
      <c r="AK389" s="64"/>
      <c r="AL389" s="55">
        <f t="shared" si="52"/>
        <v>622.3807802</v>
      </c>
      <c r="AP389" s="64"/>
      <c r="AQ389" s="65">
        <f t="shared" si="53"/>
        <v>658.35745780000002</v>
      </c>
      <c r="AR389" s="83"/>
      <c r="AS389" s="83"/>
      <c r="AT389" s="83"/>
      <c r="AU389" s="64"/>
      <c r="AV389" s="55">
        <f t="shared" si="54"/>
        <v>668.38625939999997</v>
      </c>
      <c r="AW389" s="86"/>
      <c r="AX389" s="86"/>
      <c r="AY389" s="86"/>
      <c r="AZ389" s="8">
        <v>252.16666666666666</v>
      </c>
      <c r="BA389" s="5">
        <f t="shared" si="55"/>
        <v>100</v>
      </c>
      <c r="BB389" s="5"/>
      <c r="BC389" t="s">
        <v>14</v>
      </c>
      <c r="BD389" s="9" t="s">
        <v>15</v>
      </c>
    </row>
    <row r="390" spans="1:56" x14ac:dyDescent="0.3">
      <c r="A390" t="s">
        <v>1429</v>
      </c>
      <c r="B390" t="s">
        <v>1430</v>
      </c>
      <c r="D390" s="7">
        <v>1.1000000000000001</v>
      </c>
      <c r="E390" t="s">
        <v>10</v>
      </c>
      <c r="F390" t="s">
        <v>11</v>
      </c>
      <c r="G390" t="s">
        <v>1114</v>
      </c>
      <c r="I390" s="3" t="s">
        <v>1431</v>
      </c>
      <c r="J390">
        <v>61200</v>
      </c>
      <c r="O390">
        <v>46732</v>
      </c>
      <c r="P390">
        <v>442.23315739999998</v>
      </c>
      <c r="R390" s="56">
        <f t="shared" si="48"/>
        <v>465.2223778</v>
      </c>
      <c r="S390" s="90">
        <v>465.22059999999999</v>
      </c>
      <c r="T390" s="90">
        <v>465.21789999999999</v>
      </c>
      <c r="U390" s="90">
        <v>465.21940000000001</v>
      </c>
      <c r="V390" s="8">
        <v>214.13333333333333</v>
      </c>
      <c r="W390" s="55">
        <f t="shared" si="49"/>
        <v>443.24043387</v>
      </c>
      <c r="AA390" s="8"/>
      <c r="AB390" s="56">
        <f t="shared" si="50"/>
        <v>460.26698119999998</v>
      </c>
      <c r="AF390" s="64"/>
      <c r="AG390" s="55">
        <f t="shared" si="51"/>
        <v>425.22986320000001</v>
      </c>
      <c r="AH390" s="86"/>
      <c r="AI390" s="86"/>
      <c r="AJ390" s="86"/>
      <c r="AK390" s="64"/>
      <c r="AL390" s="55">
        <f t="shared" si="52"/>
        <v>441.22588139999999</v>
      </c>
      <c r="AP390" s="64">
        <v>207.69999999999996</v>
      </c>
      <c r="AQ390" s="65">
        <f t="shared" si="53"/>
        <v>477.20255900000001</v>
      </c>
      <c r="AR390" s="83"/>
      <c r="AS390" s="83"/>
      <c r="AT390" s="83"/>
      <c r="AU390" s="64"/>
      <c r="AV390" s="55">
        <f t="shared" si="54"/>
        <v>487.23136060000002</v>
      </c>
      <c r="AW390" s="86"/>
      <c r="AX390" s="86"/>
      <c r="AY390" s="86"/>
      <c r="AZ390" s="8"/>
      <c r="BA390" s="5" t="e">
        <f t="shared" si="55"/>
        <v>#DIV/0!</v>
      </c>
      <c r="BB390" s="8"/>
      <c r="BC390" t="s">
        <v>14</v>
      </c>
      <c r="BD390" s="9" t="s">
        <v>15</v>
      </c>
    </row>
    <row r="391" spans="1:56" x14ac:dyDescent="0.3">
      <c r="A391" t="s">
        <v>1432</v>
      </c>
      <c r="B391" t="s">
        <v>1433</v>
      </c>
      <c r="D391" s="7">
        <v>4.5999999999999996</v>
      </c>
      <c r="E391" t="s">
        <v>10</v>
      </c>
      <c r="F391" t="s">
        <v>11</v>
      </c>
      <c r="G391" t="s">
        <v>1118</v>
      </c>
      <c r="I391" s="3" t="s">
        <v>1434</v>
      </c>
      <c r="J391">
        <v>61448</v>
      </c>
      <c r="O391">
        <v>40945</v>
      </c>
      <c r="P391">
        <v>382.21202899999997</v>
      </c>
      <c r="R391" s="56">
        <f t="shared" si="48"/>
        <v>405.20124939999999</v>
      </c>
      <c r="S391" s="90">
        <v>405.19979999999998</v>
      </c>
      <c r="T391" s="90">
        <v>405.1995</v>
      </c>
      <c r="U391" s="90">
        <v>405.19920000000002</v>
      </c>
      <c r="V391" s="8">
        <v>200.86666666666667</v>
      </c>
      <c r="W391" s="55">
        <f t="shared" si="49"/>
        <v>383.21930546999999</v>
      </c>
      <c r="AA391" s="8"/>
      <c r="AB391" s="56">
        <f t="shared" si="50"/>
        <v>400.24585279999997</v>
      </c>
      <c r="AF391" s="64"/>
      <c r="AG391" s="55">
        <f t="shared" si="51"/>
        <v>365.2087348</v>
      </c>
      <c r="AH391" s="86"/>
      <c r="AI391" s="86"/>
      <c r="AJ391" s="86"/>
      <c r="AK391" s="64">
        <v>199.26666666666665</v>
      </c>
      <c r="AL391" s="55">
        <f t="shared" si="52"/>
        <v>381.20475299999998</v>
      </c>
      <c r="AP391" s="64">
        <v>192.93333333333331</v>
      </c>
      <c r="AQ391" s="65">
        <f t="shared" si="53"/>
        <v>417.1814306</v>
      </c>
      <c r="AR391" s="83"/>
      <c r="AS391" s="83"/>
      <c r="AT391" s="83"/>
      <c r="AU391" s="64"/>
      <c r="AV391" s="55">
        <f t="shared" si="54"/>
        <v>427.21023220000001</v>
      </c>
      <c r="AW391" s="86"/>
      <c r="AX391" s="86"/>
      <c r="AY391" s="86"/>
      <c r="AZ391" s="9"/>
      <c r="BA391" s="5" t="e">
        <f t="shared" si="55"/>
        <v>#DIV/0!</v>
      </c>
      <c r="BC391" t="s">
        <v>14</v>
      </c>
      <c r="BD391" s="9" t="s">
        <v>15</v>
      </c>
    </row>
    <row r="392" spans="1:56" x14ac:dyDescent="0.3">
      <c r="A392" t="s">
        <v>1435</v>
      </c>
      <c r="B392" t="s">
        <v>1436</v>
      </c>
      <c r="D392" s="7">
        <v>9</v>
      </c>
      <c r="E392" t="s">
        <v>10</v>
      </c>
      <c r="F392" t="s">
        <v>11</v>
      </c>
      <c r="G392" t="s">
        <v>1121</v>
      </c>
      <c r="I392" s="3" t="s">
        <v>1437</v>
      </c>
      <c r="J392">
        <v>40722</v>
      </c>
      <c r="O392">
        <v>40813</v>
      </c>
      <c r="P392">
        <v>679.44241060000002</v>
      </c>
      <c r="R392" s="56">
        <f t="shared" si="48"/>
        <v>702.43163100000004</v>
      </c>
      <c r="S392" s="90">
        <v>702.43150000000003</v>
      </c>
      <c r="T392" s="90">
        <v>702.42759999999998</v>
      </c>
      <c r="U392" s="90">
        <v>702.42679999999996</v>
      </c>
      <c r="V392" s="8">
        <v>270.03333333333336</v>
      </c>
      <c r="W392" s="55">
        <f t="shared" si="49"/>
        <v>680.44968706999998</v>
      </c>
      <c r="X392" s="86">
        <v>680.44899999999996</v>
      </c>
      <c r="Y392" s="86">
        <v>680.44600000000003</v>
      </c>
      <c r="Z392" s="86">
        <v>680.44579999999996</v>
      </c>
      <c r="AA392" s="8">
        <v>270.36666666666667</v>
      </c>
      <c r="AB392" s="56">
        <f t="shared" si="50"/>
        <v>697.47623440000007</v>
      </c>
      <c r="AF392" s="64"/>
      <c r="AG392" s="55">
        <f t="shared" si="51"/>
        <v>662.43911639999999</v>
      </c>
      <c r="AH392" s="86"/>
      <c r="AI392" s="86"/>
      <c r="AJ392" s="86"/>
      <c r="AK392" s="64"/>
      <c r="AL392" s="55">
        <f t="shared" si="52"/>
        <v>678.43513459999997</v>
      </c>
      <c r="AP392" s="64">
        <v>263.40000000000003</v>
      </c>
      <c r="AQ392" s="65">
        <f t="shared" si="53"/>
        <v>714.41181219999999</v>
      </c>
      <c r="AR392" s="83"/>
      <c r="AS392" s="83"/>
      <c r="AT392" s="83"/>
      <c r="AU392" s="64"/>
      <c r="AV392" s="55">
        <f t="shared" si="54"/>
        <v>724.44061379999994</v>
      </c>
      <c r="AW392" s="86"/>
      <c r="AX392" s="86"/>
      <c r="AY392" s="86"/>
      <c r="AZ392" s="8"/>
      <c r="BA392" s="5">
        <f t="shared" si="55"/>
        <v>2.5767476266798077</v>
      </c>
      <c r="BB392" s="5"/>
      <c r="BC392" t="s">
        <v>14</v>
      </c>
      <c r="BD392" s="9" t="s">
        <v>15</v>
      </c>
    </row>
    <row r="393" spans="1:56" x14ac:dyDescent="0.3">
      <c r="A393" s="51" t="s">
        <v>1438</v>
      </c>
      <c r="B393" t="s">
        <v>1371</v>
      </c>
      <c r="D393" s="7">
        <v>1.3</v>
      </c>
      <c r="E393" t="s">
        <v>10</v>
      </c>
      <c r="F393" t="s">
        <v>11</v>
      </c>
      <c r="G393" t="s">
        <v>1129</v>
      </c>
      <c r="I393" s="3" t="s">
        <v>1439</v>
      </c>
      <c r="J393">
        <v>1968746</v>
      </c>
      <c r="O393">
        <v>2288</v>
      </c>
      <c r="P393">
        <v>352.22496219999999</v>
      </c>
      <c r="R393" s="56">
        <f t="shared" si="48"/>
        <v>375.21418260000002</v>
      </c>
      <c r="S393" s="90">
        <v>375.21210000000002</v>
      </c>
      <c r="T393" s="90">
        <v>375.2131</v>
      </c>
      <c r="U393" s="90">
        <v>375.21280000000002</v>
      </c>
      <c r="V393" s="8">
        <v>204.03333333333333</v>
      </c>
      <c r="W393" s="55">
        <f t="shared" si="49"/>
        <v>353.23223867000002</v>
      </c>
      <c r="AA393" s="8"/>
      <c r="AB393" s="56">
        <f t="shared" si="50"/>
        <v>370.25878599999999</v>
      </c>
      <c r="AF393" s="82"/>
      <c r="AG393" s="55">
        <f t="shared" si="51"/>
        <v>335.22166800000002</v>
      </c>
      <c r="AH393" s="86"/>
      <c r="AI393" s="86"/>
      <c r="AJ393" s="86"/>
      <c r="AK393" s="64">
        <v>184.83333333333334</v>
      </c>
      <c r="AL393" s="55">
        <f t="shared" si="52"/>
        <v>351.2176862</v>
      </c>
      <c r="AP393" s="64">
        <v>187.96666666666667</v>
      </c>
      <c r="AQ393" s="65">
        <f t="shared" si="53"/>
        <v>387.19436380000002</v>
      </c>
      <c r="AR393" s="83"/>
      <c r="AS393" s="83"/>
      <c r="AT393" s="83"/>
      <c r="AU393" s="64"/>
      <c r="AV393" s="55">
        <f t="shared" si="54"/>
        <v>397.22316540000003</v>
      </c>
      <c r="AW393" s="86"/>
      <c r="AX393" s="86"/>
      <c r="AY393" s="86"/>
      <c r="AZ393" s="8"/>
      <c r="BA393" s="5" t="e">
        <f t="shared" si="55"/>
        <v>#DIV/0!</v>
      </c>
      <c r="BB393" s="5"/>
      <c r="BC393" t="s">
        <v>14</v>
      </c>
      <c r="BD393" s="9" t="s">
        <v>15</v>
      </c>
    </row>
    <row r="394" spans="1:56" x14ac:dyDescent="0.3">
      <c r="A394" t="s">
        <v>1440</v>
      </c>
      <c r="B394" t="s">
        <v>1441</v>
      </c>
      <c r="D394" s="7">
        <v>13.9</v>
      </c>
      <c r="E394" t="s">
        <v>10</v>
      </c>
      <c r="F394" t="s">
        <v>11</v>
      </c>
      <c r="G394" t="s">
        <v>1136</v>
      </c>
      <c r="I394" s="3" t="s">
        <v>1442</v>
      </c>
      <c r="J394">
        <v>5536</v>
      </c>
      <c r="O394">
        <v>401615</v>
      </c>
      <c r="P394">
        <v>668.52269120000005</v>
      </c>
      <c r="R394" s="56">
        <f t="shared" si="48"/>
        <v>691.51191160000008</v>
      </c>
      <c r="S394" s="90">
        <v>691.51120000000003</v>
      </c>
      <c r="T394" s="90">
        <v>691.50750000000005</v>
      </c>
      <c r="U394" s="90">
        <v>691.50869999999998</v>
      </c>
      <c r="V394" s="8">
        <v>272.93333333333334</v>
      </c>
      <c r="W394" s="55">
        <f t="shared" si="49"/>
        <v>669.52996767000002</v>
      </c>
      <c r="AA394" s="8"/>
      <c r="AB394" s="56">
        <f t="shared" si="50"/>
        <v>686.5565150000001</v>
      </c>
      <c r="AF394" s="64">
        <v>277.66666666666669</v>
      </c>
      <c r="AG394" s="55">
        <f t="shared" si="51"/>
        <v>651.51939700000003</v>
      </c>
      <c r="AH394" s="86"/>
      <c r="AI394" s="86"/>
      <c r="AJ394" s="86"/>
      <c r="AK394" s="64"/>
      <c r="AL394" s="55">
        <f t="shared" si="52"/>
        <v>667.51541520000001</v>
      </c>
      <c r="AP394" s="64">
        <v>264.7</v>
      </c>
      <c r="AQ394" s="65">
        <f t="shared" si="53"/>
        <v>703.49209280000002</v>
      </c>
      <c r="AR394" s="83"/>
      <c r="AS394" s="83"/>
      <c r="AT394" s="83"/>
      <c r="AU394" s="64"/>
      <c r="AV394" s="55">
        <f t="shared" si="54"/>
        <v>713.52089439999997</v>
      </c>
      <c r="AW394" s="86"/>
      <c r="AX394" s="86"/>
      <c r="AY394" s="86"/>
      <c r="AZ394" s="8"/>
      <c r="BA394" s="5" t="e">
        <f t="shared" si="55"/>
        <v>#DIV/0!</v>
      </c>
      <c r="BB394" s="5"/>
      <c r="BC394" t="s">
        <v>14</v>
      </c>
      <c r="BD394" s="9" t="s">
        <v>15</v>
      </c>
    </row>
    <row r="395" spans="1:56" x14ac:dyDescent="0.3">
      <c r="A395" s="44" t="s">
        <v>1443</v>
      </c>
      <c r="B395" t="s">
        <v>755</v>
      </c>
      <c r="D395" s="7">
        <v>12.7</v>
      </c>
      <c r="E395" t="s">
        <v>10</v>
      </c>
      <c r="F395" t="s">
        <v>11</v>
      </c>
      <c r="G395" t="s">
        <v>1140</v>
      </c>
      <c r="I395" s="3" t="s">
        <v>1444</v>
      </c>
      <c r="J395">
        <v>1968743</v>
      </c>
      <c r="O395">
        <v>1968777</v>
      </c>
      <c r="P395">
        <v>704.53557720000003</v>
      </c>
      <c r="R395" s="56">
        <f t="shared" si="48"/>
        <v>727.52479760000006</v>
      </c>
      <c r="S395" s="90">
        <v>727.5163</v>
      </c>
      <c r="T395" s="90">
        <v>727.52110000000005</v>
      </c>
      <c r="U395" s="90">
        <v>727.52599999999995</v>
      </c>
      <c r="V395" s="8">
        <v>280.5333333333333</v>
      </c>
      <c r="W395" s="55">
        <f t="shared" si="49"/>
        <v>705.54285367</v>
      </c>
      <c r="X395" s="86">
        <v>705.54340000000002</v>
      </c>
      <c r="Y395" s="86">
        <v>705.53840000000002</v>
      </c>
      <c r="Z395" s="86">
        <v>705.54259999999999</v>
      </c>
      <c r="AA395" s="8">
        <v>286.83333333333331</v>
      </c>
      <c r="AB395" s="56">
        <f t="shared" si="50"/>
        <v>722.56940100000008</v>
      </c>
      <c r="AF395" s="64">
        <v>286.59999999999997</v>
      </c>
      <c r="AG395" s="55">
        <f t="shared" si="51"/>
        <v>687.53228300000001</v>
      </c>
      <c r="AH395" s="86"/>
      <c r="AI395" s="86"/>
      <c r="AJ395" s="86"/>
      <c r="AK395" s="64"/>
      <c r="AL395" s="55">
        <f t="shared" si="52"/>
        <v>703.52830119999999</v>
      </c>
      <c r="AP395" s="77">
        <v>267.7</v>
      </c>
      <c r="AQ395" s="65">
        <f t="shared" si="53"/>
        <v>739.5049788</v>
      </c>
      <c r="AR395" s="83"/>
      <c r="AS395" s="83"/>
      <c r="AT395" s="83"/>
      <c r="AU395" s="64"/>
      <c r="AV395" s="55">
        <f t="shared" si="54"/>
        <v>749.53378039999996</v>
      </c>
      <c r="AW395" s="86"/>
      <c r="AX395" s="86"/>
      <c r="AY395" s="86"/>
      <c r="AZ395" s="8"/>
      <c r="BA395" s="5">
        <f t="shared" si="55"/>
        <v>6.670540383497964</v>
      </c>
      <c r="BB395" s="5"/>
      <c r="BC395" t="s">
        <v>14</v>
      </c>
      <c r="BD395" s="9" t="s">
        <v>15</v>
      </c>
    </row>
    <row r="396" spans="1:56" x14ac:dyDescent="0.3">
      <c r="A396" t="s">
        <v>1445</v>
      </c>
      <c r="B396" t="s">
        <v>1446</v>
      </c>
      <c r="D396" s="7">
        <v>14.5</v>
      </c>
      <c r="E396" t="s">
        <v>10</v>
      </c>
      <c r="F396" t="s">
        <v>11</v>
      </c>
      <c r="I396" s="3" t="s">
        <v>1447</v>
      </c>
      <c r="J396">
        <v>571814</v>
      </c>
      <c r="O396">
        <v>4260</v>
      </c>
      <c r="P396">
        <v>594.52229699999998</v>
      </c>
      <c r="R396" s="56">
        <f t="shared" si="48"/>
        <v>617.5115174</v>
      </c>
      <c r="S396" s="90">
        <v>617.50670000000002</v>
      </c>
      <c r="T396" s="90">
        <v>617.50890000000004</v>
      </c>
      <c r="U396" s="90">
        <v>617.50559999999996</v>
      </c>
      <c r="V396" s="8">
        <v>260.86666666666662</v>
      </c>
      <c r="W396" s="55">
        <f t="shared" si="49"/>
        <v>595.52957346999995</v>
      </c>
      <c r="X396" s="86">
        <v>595.5299</v>
      </c>
      <c r="Y396" s="86">
        <v>595.52739999999994</v>
      </c>
      <c r="Z396" s="86">
        <v>595.52520000000004</v>
      </c>
      <c r="AA396" s="8">
        <v>264.59999999999997</v>
      </c>
      <c r="AB396" s="56">
        <f t="shared" si="50"/>
        <v>612.55612080000003</v>
      </c>
      <c r="AF396" s="64">
        <v>264.43333333333334</v>
      </c>
      <c r="AG396" s="55">
        <f t="shared" si="51"/>
        <v>577.51900279999995</v>
      </c>
      <c r="AH396" s="86"/>
      <c r="AI396" s="86"/>
      <c r="AJ396" s="86"/>
      <c r="AK396" s="64">
        <v>264.60000000000002</v>
      </c>
      <c r="AL396" s="55">
        <f t="shared" si="52"/>
        <v>593.51502099999993</v>
      </c>
      <c r="AP396" s="64"/>
      <c r="AQ396" s="65">
        <f t="shared" si="53"/>
        <v>629.49169859999995</v>
      </c>
      <c r="AR396" s="83"/>
      <c r="AS396" s="83"/>
      <c r="AT396" s="83"/>
      <c r="AU396" s="64">
        <v>258.76666666666665</v>
      </c>
      <c r="AV396" s="55">
        <f t="shared" si="54"/>
        <v>639.5205001999999</v>
      </c>
      <c r="AW396" s="86"/>
      <c r="AX396" s="86"/>
      <c r="AY396" s="86"/>
      <c r="AZ396" s="8">
        <v>264.8</v>
      </c>
      <c r="BA396" s="5">
        <f t="shared" si="55"/>
        <v>100</v>
      </c>
      <c r="BB396" s="5"/>
      <c r="BC396" t="s">
        <v>14</v>
      </c>
      <c r="BD396" s="9" t="s">
        <v>15</v>
      </c>
    </row>
    <row r="397" spans="1:56" x14ac:dyDescent="0.3">
      <c r="A397" t="s">
        <v>1448</v>
      </c>
      <c r="B397" t="s">
        <v>1449</v>
      </c>
      <c r="D397" s="7">
        <v>14.2</v>
      </c>
      <c r="E397" t="s">
        <v>10</v>
      </c>
      <c r="F397" t="s">
        <v>11</v>
      </c>
      <c r="I397" s="3" t="s">
        <v>1450</v>
      </c>
      <c r="J397">
        <v>74377</v>
      </c>
      <c r="O397">
        <v>1968779</v>
      </c>
      <c r="P397">
        <v>1025.7448304</v>
      </c>
      <c r="R397" s="56">
        <f t="shared" si="48"/>
        <v>1048.7340508</v>
      </c>
      <c r="S397" s="90">
        <v>1048.7409</v>
      </c>
      <c r="T397" s="90">
        <v>1048.7356</v>
      </c>
      <c r="U397" s="90">
        <v>1048.729</v>
      </c>
      <c r="V397" s="8">
        <v>336.83333333333331</v>
      </c>
      <c r="W397" s="55">
        <f t="shared" si="49"/>
        <v>1026.75210687</v>
      </c>
      <c r="X397" s="86">
        <v>1026.7524000000001</v>
      </c>
      <c r="Y397" s="86">
        <v>1026.7610999999999</v>
      </c>
      <c r="Z397" s="86">
        <v>1026.7493999999999</v>
      </c>
      <c r="AA397" s="8">
        <v>337.13333333333338</v>
      </c>
      <c r="AB397" s="56">
        <f t="shared" si="50"/>
        <v>1043.7786541999999</v>
      </c>
      <c r="AF397" s="64">
        <v>339.09999999999997</v>
      </c>
      <c r="AG397" s="55">
        <f t="shared" si="51"/>
        <v>1008.7415361999999</v>
      </c>
      <c r="AH397" s="86"/>
      <c r="AI397" s="86"/>
      <c r="AJ397" s="86"/>
      <c r="AK397" s="64"/>
      <c r="AL397" s="55">
        <f t="shared" si="52"/>
        <v>1024.7375543999999</v>
      </c>
      <c r="AP397" s="64">
        <v>332.8</v>
      </c>
      <c r="AQ397" s="65">
        <f t="shared" si="53"/>
        <v>1060.714232</v>
      </c>
      <c r="AR397" s="83"/>
      <c r="AS397" s="83"/>
      <c r="AT397" s="83"/>
      <c r="AU397" s="64"/>
      <c r="AV397" s="55">
        <f t="shared" si="54"/>
        <v>1070.7430336</v>
      </c>
      <c r="AW397" s="86"/>
      <c r="AX397" s="86"/>
      <c r="AY397" s="86"/>
      <c r="AZ397" s="8"/>
      <c r="BA397" s="5">
        <f t="shared" si="55"/>
        <v>1.2853470437018106</v>
      </c>
      <c r="BB397" s="5"/>
      <c r="BC397" t="s">
        <v>14</v>
      </c>
      <c r="BD397" s="9" t="s">
        <v>15</v>
      </c>
    </row>
    <row r="398" spans="1:56" x14ac:dyDescent="0.3">
      <c r="A398" s="48" t="s">
        <v>1451</v>
      </c>
      <c r="B398" t="s">
        <v>1452</v>
      </c>
      <c r="D398" s="7">
        <v>12.7</v>
      </c>
      <c r="E398" t="s">
        <v>10</v>
      </c>
      <c r="F398" t="s">
        <v>11</v>
      </c>
      <c r="I398" s="3" t="s">
        <v>1453</v>
      </c>
      <c r="J398">
        <v>1968739</v>
      </c>
      <c r="O398">
        <v>40869</v>
      </c>
      <c r="P398">
        <v>778.57235479999997</v>
      </c>
      <c r="R398" s="56">
        <f t="shared" si="48"/>
        <v>801.56157519999999</v>
      </c>
      <c r="S398" s="90">
        <v>801.55880000000002</v>
      </c>
      <c r="T398" s="90">
        <v>801.55600000000004</v>
      </c>
      <c r="U398" s="90">
        <v>801.55859999999996</v>
      </c>
      <c r="V398" s="8">
        <v>295.40000000000003</v>
      </c>
      <c r="W398" s="55">
        <f t="shared" si="49"/>
        <v>779.57963126999994</v>
      </c>
      <c r="X398" s="86">
        <v>779.57680000000005</v>
      </c>
      <c r="Y398" s="86">
        <v>779.57429999999999</v>
      </c>
      <c r="Z398" s="86">
        <v>779.57629999999995</v>
      </c>
      <c r="AA398" s="47">
        <v>299.06666666666666</v>
      </c>
      <c r="AB398" s="56">
        <f t="shared" si="50"/>
        <v>796.60617860000002</v>
      </c>
      <c r="AF398" s="64">
        <v>299</v>
      </c>
      <c r="AG398" s="55">
        <f t="shared" si="51"/>
        <v>761.56906059999994</v>
      </c>
      <c r="AH398" s="86"/>
      <c r="AI398" s="86"/>
      <c r="AJ398" s="86"/>
      <c r="AK398" s="64"/>
      <c r="AL398" s="55">
        <f t="shared" si="52"/>
        <v>777.56507879999992</v>
      </c>
      <c r="AP398" s="64">
        <v>284.46666666666664</v>
      </c>
      <c r="AQ398" s="65">
        <f t="shared" si="53"/>
        <v>813.54175639999994</v>
      </c>
      <c r="AR398" s="83"/>
      <c r="AS398" s="83"/>
      <c r="AT398" s="83"/>
      <c r="AU398" s="64"/>
      <c r="AV398" s="55">
        <f t="shared" si="54"/>
        <v>823.57055799999989</v>
      </c>
      <c r="AW398" s="86"/>
      <c r="AX398" s="86"/>
      <c r="AY398" s="86"/>
      <c r="AZ398" s="8"/>
      <c r="BA398" s="5">
        <f t="shared" si="55"/>
        <v>4.8818546589389289</v>
      </c>
      <c r="BB398" s="5"/>
      <c r="BC398" t="s">
        <v>14</v>
      </c>
      <c r="BD398" s="9" t="s">
        <v>15</v>
      </c>
    </row>
    <row r="399" spans="1:56" x14ac:dyDescent="0.3">
      <c r="A399" t="s">
        <v>1454</v>
      </c>
      <c r="B399" t="s">
        <v>1455</v>
      </c>
      <c r="D399" s="7">
        <v>12.5</v>
      </c>
      <c r="E399" t="s">
        <v>10</v>
      </c>
      <c r="F399" t="s">
        <v>11</v>
      </c>
      <c r="I399" s="3" t="s">
        <v>1456</v>
      </c>
      <c r="O399">
        <v>3888</v>
      </c>
      <c r="P399">
        <v>789.55195500000002</v>
      </c>
      <c r="R399" s="56">
        <f t="shared" si="48"/>
        <v>812.54117540000004</v>
      </c>
      <c r="S399" s="90">
        <v>812.53859999999997</v>
      </c>
      <c r="T399" s="90">
        <v>812.53549999999996</v>
      </c>
      <c r="U399" s="90">
        <v>812.5367</v>
      </c>
      <c r="V399" s="8">
        <v>290.76666666666665</v>
      </c>
      <c r="W399" s="55">
        <f t="shared" si="49"/>
        <v>790.55923146999999</v>
      </c>
      <c r="AA399" s="8"/>
      <c r="AB399" s="56">
        <f t="shared" si="50"/>
        <v>807.58577880000007</v>
      </c>
      <c r="AF399" s="64"/>
      <c r="AG399" s="55">
        <f t="shared" si="51"/>
        <v>772.54866079999999</v>
      </c>
      <c r="AH399" s="86"/>
      <c r="AI399" s="86"/>
      <c r="AJ399" s="86"/>
      <c r="AK399" s="64"/>
      <c r="AL399" s="55">
        <f t="shared" si="52"/>
        <v>788.54467899999997</v>
      </c>
      <c r="AP399" s="64">
        <v>286</v>
      </c>
      <c r="AQ399" s="65">
        <f t="shared" si="53"/>
        <v>824.52135659999999</v>
      </c>
      <c r="AR399" s="83"/>
      <c r="AS399" s="83"/>
      <c r="AT399" s="83"/>
      <c r="AU399" s="64"/>
      <c r="AV399" s="55">
        <f t="shared" si="54"/>
        <v>834.55015819999994</v>
      </c>
      <c r="AW399" s="86"/>
      <c r="AX399" s="86"/>
      <c r="AY399" s="86"/>
      <c r="AZ399" s="8"/>
      <c r="BA399" s="5" t="e">
        <f t="shared" si="55"/>
        <v>#DIV/0!</v>
      </c>
      <c r="BB399" s="5"/>
      <c r="BC399" t="s">
        <v>14</v>
      </c>
      <c r="BD399" s="9"/>
    </row>
    <row r="400" spans="1:56" x14ac:dyDescent="0.3">
      <c r="A400" s="44" t="s">
        <v>1457</v>
      </c>
      <c r="B400" t="s">
        <v>1458</v>
      </c>
      <c r="D400" s="7">
        <v>12.9</v>
      </c>
      <c r="E400" t="s">
        <v>10</v>
      </c>
      <c r="F400" t="s">
        <v>11</v>
      </c>
      <c r="I400" s="3" t="s">
        <v>1459</v>
      </c>
      <c r="O400">
        <v>1968778</v>
      </c>
      <c r="P400">
        <v>756.5668756</v>
      </c>
      <c r="R400" s="56">
        <f t="shared" si="48"/>
        <v>779.55609600000003</v>
      </c>
      <c r="S400" s="90">
        <v>779.553</v>
      </c>
      <c r="T400" s="90">
        <v>779.55139999999994</v>
      </c>
      <c r="U400" s="90">
        <v>779.55799999999999</v>
      </c>
      <c r="V400" s="8">
        <v>287.36666666666662</v>
      </c>
      <c r="W400" s="55">
        <f t="shared" si="49"/>
        <v>757.57415206999997</v>
      </c>
      <c r="X400" s="86">
        <v>757.572</v>
      </c>
      <c r="Y400" s="86">
        <v>757.5702</v>
      </c>
      <c r="Z400" s="86">
        <v>757.57090000000005</v>
      </c>
      <c r="AA400" s="8">
        <v>290.53333333333336</v>
      </c>
      <c r="AB400" s="56">
        <f t="shared" si="50"/>
        <v>774.60069940000005</v>
      </c>
      <c r="AF400" s="64">
        <v>290.36666666666662</v>
      </c>
      <c r="AG400" s="55">
        <f t="shared" si="51"/>
        <v>739.56358139999998</v>
      </c>
      <c r="AH400" s="86"/>
      <c r="AI400" s="86"/>
      <c r="AJ400" s="86"/>
      <c r="AK400" s="64"/>
      <c r="AL400" s="55">
        <f t="shared" si="52"/>
        <v>755.55959959999996</v>
      </c>
      <c r="AP400" s="77">
        <v>276.86666666666667</v>
      </c>
      <c r="AQ400" s="65">
        <f t="shared" si="53"/>
        <v>791.53627719999997</v>
      </c>
      <c r="AR400" s="83"/>
      <c r="AS400" s="83"/>
      <c r="AT400" s="83"/>
      <c r="AU400" s="64"/>
      <c r="AV400" s="55">
        <f t="shared" si="54"/>
        <v>801.56507879999992</v>
      </c>
      <c r="AW400" s="86"/>
      <c r="AX400" s="86"/>
      <c r="AY400" s="86"/>
      <c r="AZ400" s="8"/>
      <c r="BA400" s="5">
        <f t="shared" si="55"/>
        <v>4.7039926571821997</v>
      </c>
      <c r="BB400" s="5"/>
      <c r="BC400" t="s">
        <v>14</v>
      </c>
      <c r="BD400" s="9"/>
    </row>
    <row r="401" spans="1:56" x14ac:dyDescent="0.3">
      <c r="A401" s="48" t="s">
        <v>1460</v>
      </c>
      <c r="B401" t="s">
        <v>1196</v>
      </c>
      <c r="D401" s="7">
        <v>1.7</v>
      </c>
      <c r="E401" t="s">
        <v>10</v>
      </c>
      <c r="F401" t="s">
        <v>11</v>
      </c>
      <c r="I401" s="3" t="s">
        <v>1461</v>
      </c>
      <c r="O401">
        <v>1968772</v>
      </c>
      <c r="P401">
        <v>430.30829319999998</v>
      </c>
      <c r="R401" s="56">
        <f t="shared" si="48"/>
        <v>453.2975136</v>
      </c>
      <c r="S401" s="90">
        <v>453.29300000000001</v>
      </c>
      <c r="T401" s="90">
        <v>453.2953</v>
      </c>
      <c r="U401" s="90">
        <v>453.29360000000003</v>
      </c>
      <c r="V401" s="8">
        <v>202.96666666666667</v>
      </c>
      <c r="W401" s="55">
        <f t="shared" si="49"/>
        <v>431.31556967</v>
      </c>
      <c r="X401" s="86">
        <v>431.3143</v>
      </c>
      <c r="Y401" s="86">
        <v>431.3125</v>
      </c>
      <c r="Z401" s="86">
        <v>431.31220000000002</v>
      </c>
      <c r="AA401" s="47">
        <v>218.76666666666665</v>
      </c>
      <c r="AB401" s="56">
        <f t="shared" si="50"/>
        <v>448.34211699999997</v>
      </c>
      <c r="AF401" s="64"/>
      <c r="AG401" s="55">
        <f t="shared" si="51"/>
        <v>413.30499900000001</v>
      </c>
      <c r="AH401" s="86"/>
      <c r="AI401" s="86"/>
      <c r="AJ401" s="86"/>
      <c r="AK401" s="64"/>
      <c r="AL401" s="55">
        <f t="shared" si="52"/>
        <v>429.30101719999999</v>
      </c>
      <c r="AP401" s="64">
        <v>204.56666666666669</v>
      </c>
      <c r="AQ401" s="65">
        <f t="shared" si="53"/>
        <v>465.27769480000001</v>
      </c>
      <c r="AR401" s="83"/>
      <c r="AS401" s="83"/>
      <c r="AT401" s="83"/>
      <c r="AU401" s="64"/>
      <c r="AV401" s="55">
        <f t="shared" si="54"/>
        <v>475.30649640000001</v>
      </c>
      <c r="AW401" s="86"/>
      <c r="AX401" s="86"/>
      <c r="AY401" s="86"/>
      <c r="AZ401" s="8">
        <v>215.56666666666669</v>
      </c>
      <c r="BA401" s="5">
        <f t="shared" si="55"/>
        <v>6.4909340240743383</v>
      </c>
      <c r="BB401" s="5"/>
      <c r="BC401" t="s">
        <v>14</v>
      </c>
      <c r="BD401" s="9"/>
    </row>
    <row r="402" spans="1:56" x14ac:dyDescent="0.3">
      <c r="A402" t="s">
        <v>1462</v>
      </c>
      <c r="B402" t="s">
        <v>519</v>
      </c>
      <c r="D402" s="7">
        <v>6.4</v>
      </c>
      <c r="E402" t="s">
        <v>10</v>
      </c>
      <c r="F402" t="s">
        <v>11</v>
      </c>
      <c r="I402" s="3" t="s">
        <v>1463</v>
      </c>
      <c r="O402">
        <v>40105</v>
      </c>
      <c r="P402">
        <v>537.37941960000001</v>
      </c>
      <c r="R402" s="56">
        <f t="shared" si="48"/>
        <v>560.36864000000003</v>
      </c>
      <c r="S402" s="90">
        <v>560.36680000000001</v>
      </c>
      <c r="T402" s="90">
        <v>560.36429999999996</v>
      </c>
      <c r="U402" s="90">
        <v>560.36389999999994</v>
      </c>
      <c r="V402" s="8">
        <v>246.66666666666666</v>
      </c>
      <c r="W402" s="55">
        <f t="shared" si="49"/>
        <v>538.38669606999997</v>
      </c>
      <c r="X402" s="86">
        <v>538.37929999999994</v>
      </c>
      <c r="Y402" s="86">
        <v>538.38199999999995</v>
      </c>
      <c r="Z402" s="86">
        <v>538.38670000000002</v>
      </c>
      <c r="AA402" s="8">
        <v>243.96666666666667</v>
      </c>
      <c r="AB402" s="56">
        <f t="shared" si="50"/>
        <v>555.41324340000006</v>
      </c>
      <c r="AF402" s="64"/>
      <c r="AG402" s="55">
        <f t="shared" si="51"/>
        <v>520.37612539999998</v>
      </c>
      <c r="AH402" s="86"/>
      <c r="AI402" s="86"/>
      <c r="AJ402" s="86"/>
      <c r="AK402" s="64"/>
      <c r="AL402" s="55">
        <f t="shared" si="52"/>
        <v>536.37214359999996</v>
      </c>
      <c r="AP402" s="64"/>
      <c r="AQ402" s="65">
        <f t="shared" si="53"/>
        <v>572.34882119999997</v>
      </c>
      <c r="AR402" s="83"/>
      <c r="AS402" s="83"/>
      <c r="AT402" s="83"/>
      <c r="AU402" s="64"/>
      <c r="AV402" s="55">
        <f t="shared" si="54"/>
        <v>582.37762279999993</v>
      </c>
      <c r="AW402" s="86"/>
      <c r="AX402" s="86"/>
      <c r="AY402" s="86"/>
      <c r="AZ402" s="8">
        <v>249.96666666666667</v>
      </c>
      <c r="BA402" s="5">
        <f t="shared" si="55"/>
        <v>100</v>
      </c>
      <c r="BB402" s="5"/>
      <c r="BC402" t="s">
        <v>14</v>
      </c>
      <c r="BD402" s="9"/>
    </row>
    <row r="403" spans="1:56" x14ac:dyDescent="0.3">
      <c r="A403" t="s">
        <v>1464</v>
      </c>
      <c r="B403" t="s">
        <v>1465</v>
      </c>
      <c r="D403" s="7">
        <v>7.9</v>
      </c>
      <c r="E403" t="s">
        <v>10</v>
      </c>
      <c r="F403" t="s">
        <v>11</v>
      </c>
      <c r="I403" s="3" t="s">
        <v>1466</v>
      </c>
      <c r="O403">
        <v>45219</v>
      </c>
      <c r="P403">
        <v>424.29536000000002</v>
      </c>
      <c r="R403" s="56">
        <f>P403+22.989769-0.0005486</f>
        <v>447.28458040000004</v>
      </c>
      <c r="S403" s="90">
        <v>447.28230000000002</v>
      </c>
      <c r="T403" s="90">
        <v>447.28269999999998</v>
      </c>
      <c r="U403" s="90">
        <v>447.28289999999998</v>
      </c>
      <c r="V403" s="8">
        <v>214.66666666666666</v>
      </c>
      <c r="W403" s="55">
        <f t="shared" si="49"/>
        <v>425.30263647000004</v>
      </c>
      <c r="X403" s="86">
        <v>425.30239999999998</v>
      </c>
      <c r="Y403" s="86">
        <v>425.3014</v>
      </c>
      <c r="Z403" s="86">
        <v>425.29969999999997</v>
      </c>
      <c r="AA403" s="8">
        <v>214.80000000000004</v>
      </c>
      <c r="AB403" s="56">
        <f t="shared" si="50"/>
        <v>442.32918380000001</v>
      </c>
      <c r="AF403" s="64"/>
      <c r="AG403" s="55">
        <f t="shared" si="51"/>
        <v>407.29206580000005</v>
      </c>
      <c r="AH403" s="86"/>
      <c r="AI403" s="86"/>
      <c r="AJ403" s="86"/>
      <c r="AK403" s="64"/>
      <c r="AL403" s="55">
        <f t="shared" si="52"/>
        <v>423.28808400000003</v>
      </c>
      <c r="AP403" s="64">
        <v>206.33333333333334</v>
      </c>
      <c r="AQ403" s="65">
        <f t="shared" si="53"/>
        <v>459.26476160000004</v>
      </c>
      <c r="AR403" s="83"/>
      <c r="AS403" s="83"/>
      <c r="AT403" s="83"/>
      <c r="AU403" s="64"/>
      <c r="AV403" s="55">
        <f t="shared" si="54"/>
        <v>469.29356320000005</v>
      </c>
      <c r="AW403" s="86"/>
      <c r="AX403" s="86"/>
      <c r="AY403" s="86"/>
      <c r="AZ403" s="8"/>
      <c r="BA403" s="5">
        <f t="shared" si="55"/>
        <v>3.941651148355072</v>
      </c>
      <c r="BB403" s="5"/>
      <c r="BC403" t="s">
        <v>14</v>
      </c>
      <c r="BD403" s="9"/>
    </row>
    <row r="404" spans="1:56" x14ac:dyDescent="0.3">
      <c r="A404" t="s">
        <v>1467</v>
      </c>
      <c r="B404" t="s">
        <v>1297</v>
      </c>
      <c r="D404" s="7">
        <v>17.2</v>
      </c>
      <c r="E404" t="s">
        <v>10</v>
      </c>
      <c r="F404" t="s">
        <v>11</v>
      </c>
      <c r="I404" s="3" t="s">
        <v>1468</v>
      </c>
      <c r="O404">
        <v>7209</v>
      </c>
      <c r="P404">
        <v>649.63726080000004</v>
      </c>
      <c r="R404" s="56">
        <f t="shared" si="48"/>
        <v>672.62648120000006</v>
      </c>
      <c r="S404" s="90">
        <v>672.6259</v>
      </c>
      <c r="T404" s="90">
        <v>672.62339999999995</v>
      </c>
      <c r="U404" s="90">
        <v>672.62369999999999</v>
      </c>
      <c r="V404" s="8">
        <v>278.4666666666667</v>
      </c>
      <c r="W404" s="55">
        <f t="shared" si="49"/>
        <v>650.64453727</v>
      </c>
      <c r="X404" s="86">
        <v>650.64589999999998</v>
      </c>
      <c r="Y404" s="86">
        <v>650.64009999999996</v>
      </c>
      <c r="Z404" s="86">
        <v>650.64189999999996</v>
      </c>
      <c r="AA404" s="8">
        <v>282.3</v>
      </c>
      <c r="AB404" s="56">
        <f t="shared" si="50"/>
        <v>667.67108460000009</v>
      </c>
      <c r="AF404" s="64"/>
      <c r="AG404" s="55">
        <f t="shared" si="51"/>
        <v>632.63396660000001</v>
      </c>
      <c r="AH404" s="86"/>
      <c r="AI404" s="86"/>
      <c r="AJ404" s="86"/>
      <c r="AK404" s="64">
        <v>282.16666666666669</v>
      </c>
      <c r="AL404" s="55">
        <f t="shared" si="52"/>
        <v>648.62998479999999</v>
      </c>
      <c r="AP404" s="64"/>
      <c r="AQ404" s="65">
        <f t="shared" si="53"/>
        <v>684.6066624</v>
      </c>
      <c r="AR404" s="83"/>
      <c r="AS404" s="83"/>
      <c r="AT404" s="83"/>
      <c r="AU404" s="64">
        <v>276.33333333333331</v>
      </c>
      <c r="AV404" s="55">
        <f t="shared" si="54"/>
        <v>694.63546399999996</v>
      </c>
      <c r="AW404" s="86"/>
      <c r="AX404" s="86"/>
      <c r="AY404" s="86"/>
      <c r="AZ404" s="8">
        <v>282.76666666666665</v>
      </c>
      <c r="BA404" s="5">
        <f t="shared" si="55"/>
        <v>100</v>
      </c>
      <c r="BB404" s="5"/>
      <c r="BC404" t="s">
        <v>14</v>
      </c>
      <c r="BD404" s="9"/>
    </row>
    <row r="405" spans="1:56" x14ac:dyDescent="0.3">
      <c r="A405" t="s">
        <v>1469</v>
      </c>
      <c r="B405" t="s">
        <v>1470</v>
      </c>
      <c r="D405" s="7">
        <v>8.9</v>
      </c>
      <c r="E405" t="s">
        <v>10</v>
      </c>
      <c r="F405" t="s">
        <v>11</v>
      </c>
      <c r="I405" s="3" t="s">
        <v>1471</v>
      </c>
      <c r="J405">
        <v>64716</v>
      </c>
      <c r="O405">
        <v>1968776</v>
      </c>
      <c r="P405">
        <v>574.42331679999995</v>
      </c>
      <c r="R405" s="56">
        <f t="shared" si="48"/>
        <v>597.41253719999997</v>
      </c>
      <c r="S405" s="90">
        <v>597.4117</v>
      </c>
      <c r="T405" s="90">
        <v>597.40980000000002</v>
      </c>
      <c r="U405" s="90">
        <v>597.41079999999999</v>
      </c>
      <c r="V405" s="8">
        <v>272.86666666666662</v>
      </c>
      <c r="W405" s="55">
        <f t="shared" si="49"/>
        <v>575.43059326999992</v>
      </c>
      <c r="AA405" s="8"/>
      <c r="AB405" s="56">
        <f t="shared" si="50"/>
        <v>592.4571406</v>
      </c>
      <c r="AF405" s="64">
        <v>278.7</v>
      </c>
      <c r="AG405" s="55">
        <f t="shared" si="51"/>
        <v>557.42002259999992</v>
      </c>
      <c r="AH405" s="86"/>
      <c r="AI405" s="86"/>
      <c r="AJ405" s="86"/>
      <c r="AK405" s="64"/>
      <c r="AL405" s="55">
        <f t="shared" si="52"/>
        <v>573.41604079999991</v>
      </c>
      <c r="AP405" s="64"/>
      <c r="AQ405" s="65">
        <f t="shared" si="53"/>
        <v>609.39271839999992</v>
      </c>
      <c r="AR405" s="83"/>
      <c r="AS405" s="83"/>
      <c r="AT405" s="83"/>
      <c r="AU405" s="64"/>
      <c r="AV405" s="55">
        <f t="shared" si="54"/>
        <v>619.42151999999987</v>
      </c>
      <c r="AW405" s="86"/>
      <c r="AX405" s="86"/>
      <c r="AY405" s="86"/>
      <c r="AZ405" s="8">
        <v>281.26666666666665</v>
      </c>
      <c r="BA405" s="5" t="e">
        <f t="shared" si="55"/>
        <v>#DIV/0!</v>
      </c>
      <c r="BB405" s="5"/>
      <c r="BC405" t="s">
        <v>14</v>
      </c>
      <c r="BD405" s="9" t="s">
        <v>15</v>
      </c>
    </row>
    <row r="406" spans="1:56" x14ac:dyDescent="0.3">
      <c r="A406" t="s">
        <v>1472</v>
      </c>
      <c r="B406" t="s">
        <v>1473</v>
      </c>
      <c r="D406" s="7">
        <v>1.1000000000000001</v>
      </c>
      <c r="E406" t="s">
        <v>10</v>
      </c>
      <c r="F406" t="s">
        <v>11</v>
      </c>
      <c r="G406" t="s">
        <v>1114</v>
      </c>
      <c r="I406" s="3" t="s">
        <v>1474</v>
      </c>
      <c r="J406">
        <v>61200</v>
      </c>
      <c r="O406">
        <v>39956</v>
      </c>
      <c r="P406">
        <v>397.18654420000001</v>
      </c>
      <c r="R406" s="56">
        <f t="shared" si="48"/>
        <v>420.17576460000004</v>
      </c>
      <c r="S406" s="90">
        <v>420.17020000000002</v>
      </c>
      <c r="T406" s="90">
        <v>420.17090000000002</v>
      </c>
      <c r="U406" s="90">
        <v>420.17239999999998</v>
      </c>
      <c r="V406" s="8">
        <v>200.53333333333333</v>
      </c>
      <c r="W406" s="55">
        <f t="shared" si="49"/>
        <v>398.19382067000004</v>
      </c>
      <c r="X406" s="86">
        <v>398.18970000000002</v>
      </c>
      <c r="Y406" s="86">
        <v>398.19220000000001</v>
      </c>
      <c r="Z406" s="86">
        <v>398.18419999999998</v>
      </c>
      <c r="AA406" s="8">
        <v>196.19999999999996</v>
      </c>
      <c r="AB406" s="56">
        <f t="shared" si="50"/>
        <v>415.22036800000001</v>
      </c>
      <c r="AF406" s="64"/>
      <c r="AG406" s="55">
        <f t="shared" si="51"/>
        <v>380.18325000000004</v>
      </c>
      <c r="AH406" s="86"/>
      <c r="AI406" s="86"/>
      <c r="AJ406" s="86"/>
      <c r="AK406" s="64"/>
      <c r="AL406" s="55">
        <f t="shared" si="52"/>
        <v>396.17926820000002</v>
      </c>
      <c r="AP406" s="64"/>
      <c r="AQ406" s="65">
        <f t="shared" si="53"/>
        <v>432.15594580000004</v>
      </c>
      <c r="AR406" s="83"/>
      <c r="AS406" s="83"/>
      <c r="AT406" s="83"/>
      <c r="AU406" s="64">
        <v>212.1</v>
      </c>
      <c r="AV406" s="55">
        <f t="shared" si="54"/>
        <v>442.18474740000005</v>
      </c>
      <c r="AW406" s="86"/>
      <c r="AX406" s="86"/>
      <c r="AY406" s="86"/>
      <c r="AZ406" s="8">
        <v>215.29999999999998</v>
      </c>
      <c r="BA406" s="5">
        <f t="shared" si="55"/>
        <v>100</v>
      </c>
      <c r="BB406" s="8"/>
      <c r="BC406" t="s">
        <v>14</v>
      </c>
      <c r="BD406" s="9" t="s">
        <v>15</v>
      </c>
    </row>
    <row r="407" spans="1:56" x14ac:dyDescent="0.3">
      <c r="A407" t="s">
        <v>1475</v>
      </c>
      <c r="B407" t="s">
        <v>1476</v>
      </c>
      <c r="D407" s="7">
        <v>7.5</v>
      </c>
      <c r="E407" t="s">
        <v>10</v>
      </c>
      <c r="F407" t="s">
        <v>11</v>
      </c>
      <c r="G407" t="s">
        <v>1118</v>
      </c>
      <c r="I407" s="3" t="s">
        <v>1477</v>
      </c>
      <c r="J407">
        <v>61448</v>
      </c>
      <c r="O407">
        <v>63008</v>
      </c>
      <c r="P407">
        <v>400.31885740000001</v>
      </c>
      <c r="R407" s="56">
        <f t="shared" si="48"/>
        <v>423.30807780000004</v>
      </c>
      <c r="S407" s="90">
        <v>423.30599999999998</v>
      </c>
      <c r="T407" s="90">
        <v>423.3048</v>
      </c>
      <c r="U407" s="90">
        <v>423.30739999999997</v>
      </c>
      <c r="V407" s="8">
        <v>217.86666666666667</v>
      </c>
      <c r="W407" s="55">
        <f t="shared" si="49"/>
        <v>401.32613387000004</v>
      </c>
      <c r="X407" s="86">
        <v>401.32440000000003</v>
      </c>
      <c r="Y407" s="86">
        <v>401.32150000000001</v>
      </c>
      <c r="Z407" s="86">
        <v>401.32409999999999</v>
      </c>
      <c r="AA407" s="8">
        <v>223.79999999999998</v>
      </c>
      <c r="AB407" s="56">
        <f t="shared" si="50"/>
        <v>418.35268120000001</v>
      </c>
      <c r="AF407" s="64"/>
      <c r="AG407" s="55">
        <f t="shared" si="51"/>
        <v>383.31556320000004</v>
      </c>
      <c r="AH407" s="86"/>
      <c r="AI407" s="86"/>
      <c r="AJ407" s="86"/>
      <c r="AK407" s="64">
        <v>212.69999999999996</v>
      </c>
      <c r="AL407" s="55">
        <f t="shared" si="52"/>
        <v>399.31158140000002</v>
      </c>
      <c r="AP407" s="64"/>
      <c r="AQ407" s="65">
        <f t="shared" si="53"/>
        <v>435.28825900000004</v>
      </c>
      <c r="AR407" s="83"/>
      <c r="AS407" s="83"/>
      <c r="AT407" s="83"/>
      <c r="AU407" s="64"/>
      <c r="AV407" s="55">
        <f t="shared" si="54"/>
        <v>445.31706060000005</v>
      </c>
      <c r="AW407" s="86"/>
      <c r="AX407" s="86"/>
      <c r="AY407" s="86"/>
      <c r="AZ407" s="9"/>
      <c r="BA407" s="5">
        <f t="shared" si="55"/>
        <v>100</v>
      </c>
      <c r="BC407" t="s">
        <v>14</v>
      </c>
      <c r="BD407" s="9" t="s">
        <v>15</v>
      </c>
    </row>
    <row r="408" spans="1:56" x14ac:dyDescent="0.3">
      <c r="A408" t="s">
        <v>1478</v>
      </c>
      <c r="B408" t="s">
        <v>211</v>
      </c>
      <c r="D408" s="7">
        <v>4</v>
      </c>
      <c r="E408" t="s">
        <v>10</v>
      </c>
      <c r="F408" t="s">
        <v>11</v>
      </c>
      <c r="G408" t="s">
        <v>1121</v>
      </c>
      <c r="I408" s="3" t="s">
        <v>1479</v>
      </c>
      <c r="J408">
        <v>40722</v>
      </c>
      <c r="O408">
        <v>3854</v>
      </c>
      <c r="P408">
        <v>320.23513220000001</v>
      </c>
      <c r="R408" s="56">
        <f t="shared" si="48"/>
        <v>343.22435260000003</v>
      </c>
      <c r="S408" s="90">
        <v>343.22410000000002</v>
      </c>
      <c r="T408" s="90">
        <v>343.22219999999999</v>
      </c>
      <c r="U408" s="90">
        <v>343.22250000000003</v>
      </c>
      <c r="V408" s="8">
        <v>185.13333333333333</v>
      </c>
      <c r="W408" s="55">
        <f t="shared" si="49"/>
        <v>321.24240867000003</v>
      </c>
      <c r="X408" s="86">
        <v>321.24169999999998</v>
      </c>
      <c r="Y408" s="86">
        <v>321.24029999999999</v>
      </c>
      <c r="Z408" s="86">
        <v>321.2407</v>
      </c>
      <c r="AA408" s="8">
        <v>181.19999999999996</v>
      </c>
      <c r="AB408" s="56">
        <f t="shared" si="50"/>
        <v>338.268956</v>
      </c>
      <c r="AF408" s="64"/>
      <c r="AG408" s="55">
        <f t="shared" si="51"/>
        <v>303.23183800000004</v>
      </c>
      <c r="AH408" s="86"/>
      <c r="AI408" s="86"/>
      <c r="AJ408" s="86"/>
      <c r="AK408" s="64">
        <v>179.36666666666667</v>
      </c>
      <c r="AL408" s="55">
        <f t="shared" si="52"/>
        <v>319.22785620000002</v>
      </c>
      <c r="AP408" s="64">
        <v>183.73333333333335</v>
      </c>
      <c r="AQ408" s="65">
        <f t="shared" si="53"/>
        <v>355.20453380000004</v>
      </c>
      <c r="AR408" s="83"/>
      <c r="AS408" s="83"/>
      <c r="AT408" s="83"/>
      <c r="AU408" s="64"/>
      <c r="AV408" s="55">
        <f t="shared" si="54"/>
        <v>365.23333540000004</v>
      </c>
      <c r="AW408" s="86"/>
      <c r="AX408" s="86"/>
      <c r="AY408" s="86"/>
      <c r="AZ408" s="8"/>
      <c r="BA408" s="5">
        <f t="shared" si="55"/>
        <v>-1.3980868285504353</v>
      </c>
      <c r="BB408" s="5"/>
      <c r="BC408" t="s">
        <v>14</v>
      </c>
      <c r="BD408" s="9" t="s">
        <v>15</v>
      </c>
    </row>
    <row r="409" spans="1:56" x14ac:dyDescent="0.3">
      <c r="A409" s="44" t="s">
        <v>1480</v>
      </c>
      <c r="B409" t="s">
        <v>1481</v>
      </c>
      <c r="D409" s="7">
        <v>11.7</v>
      </c>
      <c r="E409" t="s">
        <v>10</v>
      </c>
      <c r="F409" t="s">
        <v>11</v>
      </c>
      <c r="G409" t="s">
        <v>1136</v>
      </c>
      <c r="I409" s="3" t="s">
        <v>1482</v>
      </c>
      <c r="J409">
        <v>5536</v>
      </c>
      <c r="O409">
        <v>79720</v>
      </c>
      <c r="P409">
        <v>750.5410564</v>
      </c>
      <c r="R409" s="56">
        <f t="shared" si="48"/>
        <v>773.53027680000002</v>
      </c>
      <c r="S409" s="90">
        <v>773.52430000000004</v>
      </c>
      <c r="T409" s="90">
        <v>773.52509999999995</v>
      </c>
      <c r="U409" s="90">
        <v>773.52610000000004</v>
      </c>
      <c r="V409" s="8">
        <v>289.90000000000003</v>
      </c>
      <c r="W409" s="55">
        <f t="shared" si="49"/>
        <v>751.54833286999997</v>
      </c>
      <c r="X409" s="86">
        <v>751.54560000000004</v>
      </c>
      <c r="Y409" s="86">
        <v>751.54449999999997</v>
      </c>
      <c r="Z409" s="86">
        <v>751.54420000000005</v>
      </c>
      <c r="AA409" s="8">
        <v>293.90000000000003</v>
      </c>
      <c r="AB409" s="56">
        <f t="shared" si="50"/>
        <v>768.57488020000005</v>
      </c>
      <c r="AF409" s="64">
        <v>293.93333333333334</v>
      </c>
      <c r="AG409" s="55">
        <f t="shared" si="51"/>
        <v>733.53776219999997</v>
      </c>
      <c r="AH409" s="86"/>
      <c r="AI409" s="86"/>
      <c r="AJ409" s="86"/>
      <c r="AK409" s="64"/>
      <c r="AL409" s="55">
        <f t="shared" si="52"/>
        <v>749.53378039999996</v>
      </c>
      <c r="AP409" s="77">
        <v>278.53333333333336</v>
      </c>
      <c r="AQ409" s="65">
        <f t="shared" si="53"/>
        <v>785.51045799999997</v>
      </c>
      <c r="AR409" s="83"/>
      <c r="AS409" s="83"/>
      <c r="AT409" s="83"/>
      <c r="AU409" s="64"/>
      <c r="AV409" s="55">
        <f t="shared" si="54"/>
        <v>795.53925959999992</v>
      </c>
      <c r="AW409" s="86"/>
      <c r="AX409" s="86"/>
      <c r="AY409" s="86"/>
      <c r="AZ409" s="8"/>
      <c r="BA409" s="5">
        <f t="shared" si="55"/>
        <v>5.2285357831461967</v>
      </c>
      <c r="BB409" s="5"/>
      <c r="BC409" t="s">
        <v>14</v>
      </c>
      <c r="BD409" s="9" t="s">
        <v>15</v>
      </c>
    </row>
    <row r="410" spans="1:56" x14ac:dyDescent="0.3">
      <c r="A410" t="s">
        <v>1483</v>
      </c>
      <c r="B410" t="s">
        <v>1484</v>
      </c>
      <c r="D410" s="7">
        <v>6.4</v>
      </c>
      <c r="E410" t="s">
        <v>10</v>
      </c>
      <c r="F410" t="s">
        <v>11</v>
      </c>
      <c r="G410" t="s">
        <v>1140</v>
      </c>
      <c r="I410" s="3" t="s">
        <v>1485</v>
      </c>
      <c r="J410">
        <v>1968743</v>
      </c>
      <c r="O410">
        <v>34531</v>
      </c>
      <c r="P410">
        <v>525.30665280000005</v>
      </c>
      <c r="R410" s="56">
        <f t="shared" si="48"/>
        <v>548.29587320000007</v>
      </c>
      <c r="S410" s="90">
        <v>548.29319999999996</v>
      </c>
      <c r="T410" s="90">
        <v>548.29369999999994</v>
      </c>
      <c r="U410" s="90">
        <v>548.2894</v>
      </c>
      <c r="V410" s="8">
        <v>234.23333333333335</v>
      </c>
      <c r="W410" s="55">
        <f t="shared" si="49"/>
        <v>526.31392927000002</v>
      </c>
      <c r="X410" s="86">
        <v>526.30960000000005</v>
      </c>
      <c r="Y410" s="86">
        <v>526.30920000000003</v>
      </c>
      <c r="Z410" s="86">
        <v>526.30930000000001</v>
      </c>
      <c r="AA410" s="8">
        <v>230.46666666666667</v>
      </c>
      <c r="AB410" s="56">
        <f t="shared" si="50"/>
        <v>543.3404766000001</v>
      </c>
      <c r="AF410" s="64"/>
      <c r="AG410" s="55">
        <f t="shared" si="51"/>
        <v>508.30335860000008</v>
      </c>
      <c r="AH410" s="86"/>
      <c r="AI410" s="86"/>
      <c r="AJ410" s="86"/>
      <c r="AK410" s="64">
        <v>230.6</v>
      </c>
      <c r="AL410" s="55">
        <f t="shared" si="52"/>
        <v>524.2993768</v>
      </c>
      <c r="AP410" s="64">
        <v>228.66666666666666</v>
      </c>
      <c r="AQ410" s="65">
        <f t="shared" si="53"/>
        <v>560.27605440000002</v>
      </c>
      <c r="AR410" s="83"/>
      <c r="AS410" s="83"/>
      <c r="AT410" s="83"/>
      <c r="AU410" s="64"/>
      <c r="AV410" s="55">
        <f t="shared" si="54"/>
        <v>570.30485599999997</v>
      </c>
      <c r="AW410" s="86"/>
      <c r="AX410" s="86"/>
      <c r="AY410" s="86"/>
      <c r="AZ410" s="8"/>
      <c r="BA410" s="5">
        <f t="shared" si="55"/>
        <v>0.78102400925658577</v>
      </c>
      <c r="BB410" s="5"/>
      <c r="BC410" t="s">
        <v>14</v>
      </c>
      <c r="BD410" s="9" t="s">
        <v>15</v>
      </c>
    </row>
    <row r="411" spans="1:56" x14ac:dyDescent="0.3">
      <c r="A411" t="s">
        <v>1486</v>
      </c>
      <c r="B411" t="s">
        <v>1487</v>
      </c>
      <c r="D411" s="7">
        <v>10.7</v>
      </c>
      <c r="E411" t="s">
        <v>10</v>
      </c>
      <c r="F411" t="s">
        <v>11</v>
      </c>
      <c r="I411" s="3" t="s">
        <v>1488</v>
      </c>
      <c r="O411">
        <v>86087</v>
      </c>
      <c r="P411">
        <v>635.48896400000001</v>
      </c>
      <c r="R411" s="56">
        <f t="shared" si="48"/>
        <v>658.47818440000003</v>
      </c>
      <c r="S411" s="90">
        <v>658.47180000000003</v>
      </c>
      <c r="T411" s="90">
        <v>658.47339999999997</v>
      </c>
      <c r="U411" s="90">
        <v>658.4796</v>
      </c>
      <c r="V411" s="8">
        <v>270.73333333333335</v>
      </c>
      <c r="W411" s="55">
        <f t="shared" si="49"/>
        <v>636.49624046999998</v>
      </c>
      <c r="X411" s="86">
        <v>636.4914</v>
      </c>
      <c r="Y411" s="86">
        <v>636.49210000000005</v>
      </c>
      <c r="Z411" s="86">
        <v>636.49310000000003</v>
      </c>
      <c r="AA411" s="8">
        <v>266.96666666666664</v>
      </c>
      <c r="AB411" s="56">
        <f t="shared" si="50"/>
        <v>653.52278780000006</v>
      </c>
      <c r="AF411" s="64"/>
      <c r="AG411" s="55">
        <f t="shared" si="51"/>
        <v>618.48566979999998</v>
      </c>
      <c r="AH411" s="86"/>
      <c r="AI411" s="86"/>
      <c r="AJ411" s="86"/>
      <c r="AK411" s="64"/>
      <c r="AL411" s="55">
        <f t="shared" si="52"/>
        <v>634.48168799999996</v>
      </c>
      <c r="AP411" s="64"/>
      <c r="AQ411" s="65">
        <f t="shared" si="53"/>
        <v>670.45836559999998</v>
      </c>
      <c r="AR411" s="83"/>
      <c r="AS411" s="83"/>
      <c r="AT411" s="83"/>
      <c r="AU411" s="64"/>
      <c r="AV411" s="55">
        <f t="shared" si="54"/>
        <v>680.48716719999993</v>
      </c>
      <c r="AW411" s="86"/>
      <c r="AX411" s="86"/>
      <c r="AY411" s="86"/>
      <c r="AZ411" s="8">
        <v>272.56666666666666</v>
      </c>
      <c r="BA411" s="5">
        <f t="shared" si="55"/>
        <v>100</v>
      </c>
      <c r="BB411" s="5"/>
      <c r="BC411" t="s">
        <v>14</v>
      </c>
      <c r="BD411" s="9" t="s">
        <v>15</v>
      </c>
    </row>
    <row r="412" spans="1:56" x14ac:dyDescent="0.3">
      <c r="A412" t="s">
        <v>1489</v>
      </c>
      <c r="B412" t="s">
        <v>1490</v>
      </c>
      <c r="D412" s="7">
        <v>1.5</v>
      </c>
      <c r="E412" t="s">
        <v>10</v>
      </c>
      <c r="F412" t="s">
        <v>11</v>
      </c>
      <c r="I412" s="3" t="s">
        <v>1491</v>
      </c>
      <c r="O412">
        <v>1968782</v>
      </c>
      <c r="P412">
        <v>434.3362932</v>
      </c>
      <c r="R412" s="56">
        <f t="shared" si="48"/>
        <v>457.32551360000002</v>
      </c>
      <c r="S412" s="90">
        <v>457.32249999999999</v>
      </c>
      <c r="T412" s="90">
        <v>457.3229</v>
      </c>
      <c r="U412" s="90">
        <v>457.3227</v>
      </c>
      <c r="V412" s="8">
        <v>213.13333333333333</v>
      </c>
      <c r="W412" s="55">
        <f t="shared" si="49"/>
        <v>435.34356967000002</v>
      </c>
      <c r="AA412" s="8"/>
      <c r="AB412" s="56">
        <f t="shared" si="50"/>
        <v>452.37011699999999</v>
      </c>
      <c r="AF412" s="64"/>
      <c r="AG412" s="55">
        <f t="shared" si="51"/>
        <v>417.33299900000003</v>
      </c>
      <c r="AH412" s="86"/>
      <c r="AI412" s="86"/>
      <c r="AJ412" s="86"/>
      <c r="AK412" s="64"/>
      <c r="AL412" s="55">
        <f t="shared" si="52"/>
        <v>433.32901720000001</v>
      </c>
      <c r="AP412" s="64">
        <v>207.69999999999996</v>
      </c>
      <c r="AQ412" s="65">
        <f t="shared" si="53"/>
        <v>469.30569480000003</v>
      </c>
      <c r="AR412" s="83"/>
      <c r="AS412" s="83"/>
      <c r="AT412" s="83"/>
      <c r="AU412" s="64"/>
      <c r="AV412" s="55">
        <f t="shared" si="54"/>
        <v>479.33449640000003</v>
      </c>
      <c r="AW412" s="86"/>
      <c r="AX412" s="86"/>
      <c r="AY412" s="86"/>
      <c r="AZ412" s="8">
        <v>217.43333333333331</v>
      </c>
      <c r="BA412" s="5" t="e">
        <f t="shared" si="55"/>
        <v>#DIV/0!</v>
      </c>
      <c r="BB412" s="5"/>
      <c r="BC412" t="s">
        <v>14</v>
      </c>
      <c r="BD412" s="9" t="s">
        <v>15</v>
      </c>
    </row>
    <row r="413" spans="1:56" x14ac:dyDescent="0.3">
      <c r="A413" t="s">
        <v>1492</v>
      </c>
      <c r="B413" t="s">
        <v>1493</v>
      </c>
      <c r="D413" s="7">
        <v>1.6</v>
      </c>
      <c r="E413" t="s">
        <v>10</v>
      </c>
      <c r="F413" t="s">
        <v>11</v>
      </c>
      <c r="I413" s="3" t="s">
        <v>1494</v>
      </c>
      <c r="O413">
        <v>1968783</v>
      </c>
      <c r="P413">
        <v>284.22121479999998</v>
      </c>
      <c r="R413" s="56">
        <f t="shared" si="48"/>
        <v>307.21043520000001</v>
      </c>
      <c r="S413" s="90">
        <v>307.20819999999998</v>
      </c>
      <c r="T413" s="90">
        <v>307.2099</v>
      </c>
      <c r="U413" s="90">
        <v>307.2099</v>
      </c>
      <c r="V413" s="8">
        <v>174.86666666666667</v>
      </c>
      <c r="W413" s="55">
        <f t="shared" si="49"/>
        <v>285.22849127000001</v>
      </c>
      <c r="AA413" s="8"/>
      <c r="AB413" s="56">
        <f t="shared" si="50"/>
        <v>302.25503859999998</v>
      </c>
      <c r="AF413" s="64"/>
      <c r="AG413" s="55">
        <f t="shared" si="51"/>
        <v>267.21792060000001</v>
      </c>
      <c r="AH413" s="86"/>
      <c r="AI413" s="86"/>
      <c r="AJ413" s="86"/>
      <c r="AK413" s="64">
        <v>169.46666666666667</v>
      </c>
      <c r="AL413" s="55">
        <f t="shared" si="52"/>
        <v>283.21393879999999</v>
      </c>
      <c r="AP413" s="64"/>
      <c r="AQ413" s="65">
        <f t="shared" si="53"/>
        <v>319.19061640000001</v>
      </c>
      <c r="AR413" s="83"/>
      <c r="AS413" s="83"/>
      <c r="AT413" s="83"/>
      <c r="AU413" s="64"/>
      <c r="AV413" s="55">
        <f t="shared" si="54"/>
        <v>329.21941800000002</v>
      </c>
      <c r="AW413" s="86"/>
      <c r="AX413" s="86"/>
      <c r="AY413" s="86"/>
      <c r="AZ413" s="8"/>
      <c r="BA413" s="5" t="e">
        <f t="shared" si="55"/>
        <v>#DIV/0!</v>
      </c>
      <c r="BB413" s="5"/>
      <c r="BC413" t="s">
        <v>14</v>
      </c>
      <c r="BD413" s="9" t="s">
        <v>15</v>
      </c>
    </row>
    <row r="414" spans="1:56" x14ac:dyDescent="0.3">
      <c r="A414" t="s">
        <v>1495</v>
      </c>
      <c r="B414" t="s">
        <v>1496</v>
      </c>
      <c r="D414" s="7">
        <v>6.2</v>
      </c>
      <c r="E414" t="s">
        <v>10</v>
      </c>
      <c r="F414" t="s">
        <v>11</v>
      </c>
      <c r="I414" s="3" t="s">
        <v>1497</v>
      </c>
      <c r="O414">
        <v>24103</v>
      </c>
      <c r="P414">
        <v>325.29806339999999</v>
      </c>
      <c r="R414" s="56">
        <f t="shared" si="48"/>
        <v>348.28728380000001</v>
      </c>
      <c r="S414" s="90">
        <v>348.28320000000002</v>
      </c>
      <c r="T414" s="90">
        <v>348.28640000000001</v>
      </c>
      <c r="U414" s="90">
        <v>348.28539999999998</v>
      </c>
      <c r="V414" s="8">
        <v>193.23333333333335</v>
      </c>
      <c r="W414" s="55">
        <f t="shared" si="49"/>
        <v>326.30533987000001</v>
      </c>
      <c r="X414" s="86">
        <v>326.30549999999999</v>
      </c>
      <c r="Y414" s="86">
        <v>326.29739999999998</v>
      </c>
      <c r="Z414" s="86">
        <v>326.30119999999999</v>
      </c>
      <c r="AA414" s="8">
        <v>195</v>
      </c>
      <c r="AB414" s="56">
        <f t="shared" si="50"/>
        <v>343.33188719999998</v>
      </c>
      <c r="AF414" s="64"/>
      <c r="AG414" s="55">
        <f t="shared" si="51"/>
        <v>308.29476920000002</v>
      </c>
      <c r="AH414" s="86"/>
      <c r="AI414" s="86"/>
      <c r="AJ414" s="86"/>
      <c r="AK414" s="64"/>
      <c r="AL414" s="55">
        <f t="shared" si="52"/>
        <v>324.2907874</v>
      </c>
      <c r="AP414" s="64"/>
      <c r="AQ414" s="65">
        <f t="shared" si="53"/>
        <v>360.26746500000002</v>
      </c>
      <c r="AR414" s="83"/>
      <c r="AS414" s="83"/>
      <c r="AT414" s="83"/>
      <c r="AU414" s="64"/>
      <c r="AV414" s="55">
        <f t="shared" si="54"/>
        <v>370.29626660000002</v>
      </c>
      <c r="AW414" s="86"/>
      <c r="AX414" s="86"/>
      <c r="AY414" s="86"/>
      <c r="AZ414" s="8">
        <v>199.06666666666669</v>
      </c>
      <c r="BA414" s="5">
        <f t="shared" si="55"/>
        <v>100</v>
      </c>
      <c r="BB414" s="5"/>
      <c r="BC414" t="s">
        <v>14</v>
      </c>
      <c r="BD414" s="9" t="s">
        <v>15</v>
      </c>
    </row>
    <row r="415" spans="1:56" x14ac:dyDescent="0.3">
      <c r="A415" t="s">
        <v>1498</v>
      </c>
      <c r="B415" t="s">
        <v>306</v>
      </c>
      <c r="D415" s="7">
        <v>1.5</v>
      </c>
      <c r="E415" t="s">
        <v>10</v>
      </c>
      <c r="F415" t="s">
        <v>11</v>
      </c>
      <c r="I415" s="3" t="s">
        <v>1499</v>
      </c>
      <c r="O415">
        <v>207</v>
      </c>
      <c r="P415">
        <v>392.292644</v>
      </c>
      <c r="R415" s="56">
        <f t="shared" si="48"/>
        <v>415.28186440000002</v>
      </c>
      <c r="S415" s="90">
        <v>415.2801</v>
      </c>
      <c r="T415" s="90">
        <v>415.27859999999998</v>
      </c>
      <c r="U415" s="90">
        <v>415.27910000000003</v>
      </c>
      <c r="V415" s="8">
        <v>198.83333333333334</v>
      </c>
      <c r="W415" s="55">
        <f t="shared" si="49"/>
        <v>393.29992047000002</v>
      </c>
      <c r="AA415" s="8"/>
      <c r="AB415" s="56">
        <f t="shared" si="50"/>
        <v>410.32646779999999</v>
      </c>
      <c r="AF415" s="64"/>
      <c r="AG415" s="55">
        <f t="shared" si="51"/>
        <v>375.28934980000002</v>
      </c>
      <c r="AH415" s="86"/>
      <c r="AI415" s="86"/>
      <c r="AJ415" s="86"/>
      <c r="AK415" s="64"/>
      <c r="AL415" s="55">
        <f t="shared" si="52"/>
        <v>391.28536800000001</v>
      </c>
      <c r="AP415" s="64">
        <v>209.66666666666666</v>
      </c>
      <c r="AQ415" s="65">
        <f t="shared" si="53"/>
        <v>427.26204560000002</v>
      </c>
      <c r="AR415" s="83"/>
      <c r="AS415" s="83"/>
      <c r="AT415" s="83"/>
      <c r="AU415" s="64"/>
      <c r="AV415" s="55">
        <f t="shared" si="54"/>
        <v>437.29084720000003</v>
      </c>
      <c r="AW415" s="86"/>
      <c r="AX415" s="86"/>
      <c r="AY415" s="86"/>
      <c r="AZ415" s="8">
        <v>201.73333333333335</v>
      </c>
      <c r="BA415" s="5" t="e">
        <f t="shared" si="55"/>
        <v>#DIV/0!</v>
      </c>
      <c r="BB415" s="5"/>
      <c r="BC415" t="s">
        <v>14</v>
      </c>
      <c r="BD415" s="9" t="s">
        <v>15</v>
      </c>
    </row>
    <row r="416" spans="1:56" x14ac:dyDescent="0.3">
      <c r="A416" t="s">
        <v>1500</v>
      </c>
      <c r="B416" t="s">
        <v>825</v>
      </c>
      <c r="D416" s="7">
        <v>1.1000000000000001</v>
      </c>
      <c r="E416" t="s">
        <v>10</v>
      </c>
      <c r="F416" t="s">
        <v>11</v>
      </c>
      <c r="I416" s="3" t="s">
        <v>1501</v>
      </c>
      <c r="O416">
        <v>1968784</v>
      </c>
      <c r="P416">
        <v>449.31410679999999</v>
      </c>
      <c r="R416" s="56">
        <f t="shared" si="48"/>
        <v>472.30332720000001</v>
      </c>
      <c r="S416" s="90">
        <v>472.30399999999997</v>
      </c>
      <c r="T416" s="90">
        <v>472.29770000000002</v>
      </c>
      <c r="U416" s="90">
        <v>472.30169999999998</v>
      </c>
      <c r="V416" s="8">
        <v>206.5</v>
      </c>
      <c r="W416" s="55">
        <f t="shared" si="49"/>
        <v>450.32138327000001</v>
      </c>
      <c r="X416" s="86">
        <v>450.3184</v>
      </c>
      <c r="Y416" s="86">
        <v>450.31819999999999</v>
      </c>
      <c r="Z416" s="86">
        <v>450.32119999999998</v>
      </c>
      <c r="AA416" s="8">
        <v>200.36666666666667</v>
      </c>
      <c r="AB416" s="56">
        <f t="shared" si="50"/>
        <v>467.34793059999998</v>
      </c>
      <c r="AF416" s="64"/>
      <c r="AG416" s="55">
        <f t="shared" si="51"/>
        <v>432.31081260000002</v>
      </c>
      <c r="AH416" s="86"/>
      <c r="AI416" s="86"/>
      <c r="AJ416" s="86"/>
      <c r="AK416" s="64"/>
      <c r="AL416" s="55">
        <f t="shared" si="52"/>
        <v>448.3068308</v>
      </c>
      <c r="AP416" s="64">
        <v>201.23333333333335</v>
      </c>
      <c r="AQ416" s="65">
        <f t="shared" si="53"/>
        <v>484.28350840000002</v>
      </c>
      <c r="AR416" s="83"/>
      <c r="AS416" s="83"/>
      <c r="AT416" s="83"/>
      <c r="AU416" s="64"/>
      <c r="AV416" s="55">
        <f t="shared" si="54"/>
        <v>494.31231000000002</v>
      </c>
      <c r="AW416" s="86"/>
      <c r="AX416" s="86"/>
      <c r="AY416" s="86"/>
      <c r="AZ416" s="8"/>
      <c r="BA416" s="5">
        <f t="shared" si="55"/>
        <v>-0.43254034270504454</v>
      </c>
      <c r="BB416" s="5"/>
      <c r="BC416" t="s">
        <v>14</v>
      </c>
      <c r="BD416" s="9" t="s">
        <v>15</v>
      </c>
    </row>
    <row r="417" spans="1:56" x14ac:dyDescent="0.3">
      <c r="A417" t="s">
        <v>1502</v>
      </c>
      <c r="B417" t="s">
        <v>1503</v>
      </c>
      <c r="D417" s="7">
        <v>7.9</v>
      </c>
      <c r="E417" t="s">
        <v>10</v>
      </c>
      <c r="F417" t="s">
        <v>11</v>
      </c>
      <c r="I417" s="3" t="s">
        <v>1504</v>
      </c>
      <c r="O417">
        <v>1968781</v>
      </c>
      <c r="P417">
        <v>958.60759900000005</v>
      </c>
      <c r="R417" s="56">
        <f t="shared" si="48"/>
        <v>981.59681940000007</v>
      </c>
      <c r="S417" s="90">
        <v>981.59479999999996</v>
      </c>
      <c r="T417" s="90">
        <v>981.60090000000002</v>
      </c>
      <c r="U417" s="90">
        <v>981.59479999999996</v>
      </c>
      <c r="V417" s="8">
        <v>324.09999999999997</v>
      </c>
      <c r="W417" s="55">
        <f t="shared" si="49"/>
        <v>959.61487547000002</v>
      </c>
      <c r="AA417" s="8"/>
      <c r="AB417" s="56">
        <f t="shared" si="50"/>
        <v>976.6414228000001</v>
      </c>
      <c r="AF417" s="64">
        <v>320.36666666666667</v>
      </c>
      <c r="AG417" s="55">
        <f t="shared" si="51"/>
        <v>941.60430480000002</v>
      </c>
      <c r="AH417" s="86"/>
      <c r="AI417" s="86"/>
      <c r="AJ417" s="86"/>
      <c r="AK417" s="64"/>
      <c r="AL417" s="55">
        <f t="shared" si="52"/>
        <v>957.600323</v>
      </c>
      <c r="AP417" s="64"/>
      <c r="AQ417" s="65">
        <f t="shared" si="53"/>
        <v>993.57700060000002</v>
      </c>
      <c r="AR417" s="83"/>
      <c r="AS417" s="83"/>
      <c r="AT417" s="83"/>
      <c r="AU417" s="64"/>
      <c r="AV417" s="55">
        <f t="shared" si="54"/>
        <v>1003.6058022</v>
      </c>
      <c r="AW417" s="86"/>
      <c r="AX417" s="86"/>
      <c r="AY417" s="86"/>
      <c r="AZ417" s="8">
        <v>324.46666666666664</v>
      </c>
      <c r="BA417" s="5" t="e">
        <f t="shared" si="55"/>
        <v>#DIV/0!</v>
      </c>
      <c r="BB417" s="5"/>
      <c r="BC417" t="s">
        <v>14</v>
      </c>
      <c r="BD417" s="9" t="s">
        <v>15</v>
      </c>
    </row>
    <row r="418" spans="1:56" x14ac:dyDescent="0.3">
      <c r="A418" t="s">
        <v>1505</v>
      </c>
      <c r="B418" t="s">
        <v>407</v>
      </c>
      <c r="D418" s="7">
        <v>8</v>
      </c>
      <c r="E418" t="s">
        <v>10</v>
      </c>
      <c r="F418" t="s">
        <v>11</v>
      </c>
      <c r="I418" s="3" t="s">
        <v>1506</v>
      </c>
      <c r="O418">
        <v>59350</v>
      </c>
      <c r="P418">
        <v>673.46822980000002</v>
      </c>
      <c r="R418" s="56">
        <f t="shared" si="48"/>
        <v>696.45745020000004</v>
      </c>
      <c r="S418" s="90">
        <v>696.4547</v>
      </c>
      <c r="T418" s="90">
        <v>696.44820000000004</v>
      </c>
      <c r="U418" s="90">
        <v>696.44899999999996</v>
      </c>
      <c r="V418" s="8">
        <v>269.06666666666666</v>
      </c>
      <c r="W418" s="55">
        <f t="shared" si="49"/>
        <v>674.47550626999998</v>
      </c>
      <c r="X418" s="86">
        <v>674.46979999999996</v>
      </c>
      <c r="Y418" s="86">
        <v>674.4742</v>
      </c>
      <c r="Z418" s="86">
        <v>674.46990000000005</v>
      </c>
      <c r="AA418" s="8">
        <v>266.86666666666667</v>
      </c>
      <c r="AB418" s="56">
        <f t="shared" si="50"/>
        <v>691.50205360000007</v>
      </c>
      <c r="AF418" s="64"/>
      <c r="AG418" s="55">
        <f t="shared" si="51"/>
        <v>656.46493559999999</v>
      </c>
      <c r="AH418" s="86"/>
      <c r="AI418" s="86"/>
      <c r="AJ418" s="86"/>
      <c r="AK418" s="64"/>
      <c r="AL418" s="55">
        <f t="shared" si="52"/>
        <v>672.46095379999997</v>
      </c>
      <c r="AP418" s="64"/>
      <c r="AQ418" s="65">
        <f t="shared" si="53"/>
        <v>708.43763139999999</v>
      </c>
      <c r="AR418" s="83"/>
      <c r="AS418" s="83"/>
      <c r="AT418" s="83"/>
      <c r="AU418" s="64"/>
      <c r="AV418" s="55">
        <f t="shared" si="54"/>
        <v>718.46643299999994</v>
      </c>
      <c r="AW418" s="86"/>
      <c r="AX418" s="86"/>
      <c r="AY418" s="86"/>
      <c r="AZ418" s="8">
        <v>275.66666666666669</v>
      </c>
      <c r="BA418" s="5">
        <f t="shared" si="55"/>
        <v>100</v>
      </c>
      <c r="BB418" s="5"/>
      <c r="BC418" t="s">
        <v>14</v>
      </c>
      <c r="BD418" s="9" t="s">
        <v>15</v>
      </c>
    </row>
    <row r="419" spans="1:56" x14ac:dyDescent="0.3">
      <c r="A419" t="s">
        <v>1507</v>
      </c>
      <c r="B419" t="s">
        <v>1508</v>
      </c>
      <c r="D419" s="7">
        <v>8.9</v>
      </c>
      <c r="E419" t="s">
        <v>10</v>
      </c>
      <c r="F419" t="s">
        <v>11</v>
      </c>
      <c r="I419" s="3" t="s">
        <v>1509</v>
      </c>
      <c r="J419">
        <v>64716</v>
      </c>
      <c r="O419">
        <v>1968780</v>
      </c>
      <c r="P419">
        <v>383.26849679999998</v>
      </c>
      <c r="R419" s="56">
        <f t="shared" si="48"/>
        <v>406.2577172</v>
      </c>
      <c r="V419" s="8"/>
      <c r="W419" s="55">
        <f t="shared" si="49"/>
        <v>384.27577327</v>
      </c>
      <c r="X419" s="86">
        <v>384.27120000000002</v>
      </c>
      <c r="Y419" s="86">
        <v>384.2747</v>
      </c>
      <c r="Z419" s="86">
        <v>384.2731</v>
      </c>
      <c r="AA419" s="8">
        <v>213.63333333333333</v>
      </c>
      <c r="AB419" s="56">
        <f t="shared" si="50"/>
        <v>401.30232059999997</v>
      </c>
      <c r="AF419" s="64"/>
      <c r="AG419" s="55">
        <f t="shared" si="51"/>
        <v>366.26520260000001</v>
      </c>
      <c r="AH419" s="86"/>
      <c r="AI419" s="86"/>
      <c r="AJ419" s="86"/>
      <c r="AK419" s="64"/>
      <c r="AL419" s="55">
        <f t="shared" si="52"/>
        <v>382.26122079999999</v>
      </c>
      <c r="AP419" s="64"/>
      <c r="AQ419" s="65">
        <f t="shared" si="53"/>
        <v>418.23789840000001</v>
      </c>
      <c r="AR419" s="83"/>
      <c r="AS419" s="83"/>
      <c r="AT419" s="83"/>
      <c r="AU419" s="64"/>
      <c r="AV419" s="55">
        <f t="shared" si="54"/>
        <v>428.26670000000001</v>
      </c>
      <c r="AW419" s="86"/>
      <c r="AX419" s="86"/>
      <c r="AY419" s="86"/>
      <c r="AZ419" s="8"/>
      <c r="BA419" s="5">
        <f t="shared" si="55"/>
        <v>100</v>
      </c>
      <c r="BB419" s="5"/>
      <c r="BC419" t="s">
        <v>14</v>
      </c>
      <c r="BD419" s="9" t="s">
        <v>15</v>
      </c>
    </row>
    <row r="420" spans="1:56" x14ac:dyDescent="0.3">
      <c r="A420" t="s">
        <v>1510</v>
      </c>
      <c r="B420" t="s">
        <v>757</v>
      </c>
      <c r="D420" s="7">
        <v>12.7</v>
      </c>
      <c r="E420" t="s">
        <v>10</v>
      </c>
      <c r="F420" t="s">
        <v>11</v>
      </c>
      <c r="G420" t="s">
        <v>1511</v>
      </c>
      <c r="I420" t="s">
        <v>1512</v>
      </c>
      <c r="O420">
        <v>39617</v>
      </c>
      <c r="P420">
        <v>785.59342340000001</v>
      </c>
      <c r="R420" s="56">
        <f t="shared" si="48"/>
        <v>808.58264380000003</v>
      </c>
      <c r="S420" s="90">
        <v>808.57299999999998</v>
      </c>
      <c r="T420" s="90">
        <v>808.59180000000003</v>
      </c>
      <c r="U420" s="90">
        <v>808.58</v>
      </c>
      <c r="V420" s="8">
        <v>296.53333333333336</v>
      </c>
      <c r="W420" s="55">
        <f t="shared" si="49"/>
        <v>786.60069986999997</v>
      </c>
      <c r="X420" s="86">
        <v>786.59939999999995</v>
      </c>
      <c r="Y420" s="86">
        <v>786.59619999999995</v>
      </c>
      <c r="Z420" s="86">
        <v>786.60410000000002</v>
      </c>
      <c r="AA420" s="8">
        <v>293.73333333333329</v>
      </c>
      <c r="AB420" s="56">
        <f t="shared" si="50"/>
        <v>803.62724720000006</v>
      </c>
      <c r="AF420" s="64"/>
      <c r="AG420" s="55">
        <f t="shared" si="51"/>
        <v>768.59012919999998</v>
      </c>
      <c r="AH420" s="86"/>
      <c r="AI420" s="86"/>
      <c r="AJ420" s="86"/>
      <c r="AK420" s="64"/>
      <c r="AL420" s="55">
        <f t="shared" si="52"/>
        <v>784.58614739999996</v>
      </c>
      <c r="AP420" s="64"/>
      <c r="AQ420" s="65">
        <f t="shared" si="53"/>
        <v>820.56282499999998</v>
      </c>
      <c r="AR420" s="83"/>
      <c r="AS420" s="83"/>
      <c r="AT420" s="83"/>
      <c r="AU420" s="64"/>
      <c r="AV420" s="55">
        <f t="shared" si="54"/>
        <v>830.59162659999993</v>
      </c>
      <c r="AW420" s="86"/>
      <c r="AX420" s="86"/>
      <c r="AY420" s="86"/>
      <c r="AZ420" s="8">
        <v>300.09999999999997</v>
      </c>
      <c r="BA420" s="5">
        <f t="shared" si="55"/>
        <v>100</v>
      </c>
      <c r="BB420" s="5"/>
      <c r="BC420" t="s">
        <v>14</v>
      </c>
      <c r="BD420" s="9" t="s">
        <v>15</v>
      </c>
    </row>
    <row r="421" spans="1:56" x14ac:dyDescent="0.3">
      <c r="A421" t="s">
        <v>1513</v>
      </c>
      <c r="B421" t="s">
        <v>1514</v>
      </c>
      <c r="D421" s="7">
        <v>11.9</v>
      </c>
      <c r="E421" t="s">
        <v>10</v>
      </c>
      <c r="F421" t="s">
        <v>11</v>
      </c>
      <c r="G421" t="s">
        <v>1515</v>
      </c>
      <c r="I421" t="s">
        <v>1516</v>
      </c>
      <c r="O421">
        <v>1968795</v>
      </c>
      <c r="P421">
        <v>1069.6677669999999</v>
      </c>
      <c r="R421" s="56">
        <f t="shared" si="48"/>
        <v>1092.6569873999999</v>
      </c>
      <c r="S421" s="90">
        <v>1092.6489999999999</v>
      </c>
      <c r="T421" s="90">
        <v>1092.6572000000001</v>
      </c>
      <c r="U421" s="90">
        <v>1092.6621</v>
      </c>
      <c r="V421" s="8">
        <v>325.7</v>
      </c>
      <c r="W421" s="55">
        <f t="shared" si="49"/>
        <v>1070.67504347</v>
      </c>
      <c r="X421" s="86">
        <v>1070.6768</v>
      </c>
      <c r="Y421" s="86">
        <v>1070.6751999999999</v>
      </c>
      <c r="Z421" s="86">
        <v>1070.6818000000001</v>
      </c>
      <c r="AA421" s="8">
        <v>327.63333333333338</v>
      </c>
      <c r="AB421" s="56">
        <f t="shared" si="50"/>
        <v>1087.7015907999998</v>
      </c>
      <c r="AF421" s="64"/>
      <c r="AG421" s="55">
        <f t="shared" si="51"/>
        <v>1052.6644727999999</v>
      </c>
      <c r="AH421" s="86"/>
      <c r="AI421" s="86"/>
      <c r="AJ421" s="86"/>
      <c r="AK421" s="64"/>
      <c r="AL421" s="55">
        <f t="shared" si="52"/>
        <v>1068.6604909999999</v>
      </c>
      <c r="AP421" s="64">
        <v>328.90000000000003</v>
      </c>
      <c r="AQ421" s="65">
        <f t="shared" si="53"/>
        <v>1104.6371686</v>
      </c>
      <c r="AR421" s="83"/>
      <c r="AS421" s="83"/>
      <c r="AT421" s="83"/>
      <c r="AU421" s="64"/>
      <c r="AV421" s="55">
        <f t="shared" si="54"/>
        <v>1114.6659701999999</v>
      </c>
      <c r="AW421" s="86"/>
      <c r="AX421" s="86"/>
      <c r="AY421" s="86"/>
      <c r="AZ421" s="8"/>
      <c r="BA421" s="5">
        <f t="shared" si="55"/>
        <v>-0.38661104893681492</v>
      </c>
      <c r="BB421" s="5"/>
      <c r="BC421" t="s">
        <v>14</v>
      </c>
      <c r="BD421" s="9" t="s">
        <v>15</v>
      </c>
    </row>
    <row r="422" spans="1:56" x14ac:dyDescent="0.3">
      <c r="A422" t="s">
        <v>1517</v>
      </c>
      <c r="B422" t="s">
        <v>917</v>
      </c>
      <c r="D422" s="7">
        <v>6.2</v>
      </c>
      <c r="E422" t="s">
        <v>10</v>
      </c>
      <c r="F422" t="s">
        <v>11</v>
      </c>
      <c r="G422" t="s">
        <v>1518</v>
      </c>
      <c r="I422" t="s">
        <v>1519</v>
      </c>
      <c r="O422">
        <v>1968793</v>
      </c>
      <c r="P422">
        <v>400.33411239999998</v>
      </c>
      <c r="R422" s="56">
        <f t="shared" si="48"/>
        <v>423.3233328</v>
      </c>
      <c r="S422" s="90">
        <v>423.32209999999998</v>
      </c>
      <c r="T422" s="90">
        <v>423.32130000000001</v>
      </c>
      <c r="U422" s="90">
        <v>423.31819999999999</v>
      </c>
      <c r="V422" s="8">
        <v>210.66666666666666</v>
      </c>
      <c r="W422" s="55">
        <f t="shared" si="49"/>
        <v>401.34138887</v>
      </c>
      <c r="X422" s="86">
        <v>401.33929999999998</v>
      </c>
      <c r="Y422" s="86">
        <v>401.33499999999998</v>
      </c>
      <c r="Z422" s="86">
        <v>401.33819999999997</v>
      </c>
      <c r="AA422" s="8">
        <v>216.36666666666667</v>
      </c>
      <c r="AB422" s="56">
        <f t="shared" si="50"/>
        <v>418.36793619999997</v>
      </c>
      <c r="AF422" s="64"/>
      <c r="AG422" s="55">
        <f t="shared" si="51"/>
        <v>383.33081820000001</v>
      </c>
      <c r="AH422" s="86"/>
      <c r="AI422" s="86"/>
      <c r="AJ422" s="86"/>
      <c r="AK422" s="64"/>
      <c r="AL422" s="55">
        <f t="shared" si="52"/>
        <v>399.32683639999999</v>
      </c>
      <c r="AP422" s="64"/>
      <c r="AQ422" s="65">
        <f t="shared" si="53"/>
        <v>435.30351400000001</v>
      </c>
      <c r="AR422" s="83"/>
      <c r="AS422" s="83"/>
      <c r="AT422" s="83"/>
      <c r="AU422" s="64"/>
      <c r="AV422" s="55">
        <f t="shared" si="54"/>
        <v>445.33231560000002</v>
      </c>
      <c r="AW422" s="86"/>
      <c r="AX422" s="86"/>
      <c r="AY422" s="86"/>
      <c r="AZ422" s="8"/>
      <c r="BA422" s="5">
        <f t="shared" si="55"/>
        <v>100</v>
      </c>
      <c r="BB422" s="5"/>
      <c r="BC422" t="s">
        <v>14</v>
      </c>
      <c r="BD422" s="9" t="s">
        <v>15</v>
      </c>
    </row>
    <row r="423" spans="1:56" x14ac:dyDescent="0.3">
      <c r="A423" t="s">
        <v>1520</v>
      </c>
      <c r="B423" t="s">
        <v>1521</v>
      </c>
      <c r="D423" s="7">
        <v>1.2</v>
      </c>
      <c r="E423" t="s">
        <v>10</v>
      </c>
      <c r="F423" t="s">
        <v>11</v>
      </c>
      <c r="G423" t="s">
        <v>1522</v>
      </c>
      <c r="I423" t="s">
        <v>1523</v>
      </c>
      <c r="O423">
        <v>84432</v>
      </c>
      <c r="P423">
        <v>424.28247399999998</v>
      </c>
      <c r="R423" s="56">
        <f t="shared" si="48"/>
        <v>447.2716944</v>
      </c>
      <c r="S423" s="90">
        <v>447.26859999999999</v>
      </c>
      <c r="T423" s="90">
        <v>447.27</v>
      </c>
      <c r="U423" s="90">
        <v>447.27159999999998</v>
      </c>
      <c r="V423" s="8">
        <v>197.69999999999996</v>
      </c>
      <c r="W423" s="55">
        <f t="shared" si="49"/>
        <v>425.28975047</v>
      </c>
      <c r="X423" s="86">
        <v>425.2894</v>
      </c>
      <c r="Y423" s="86">
        <v>425.28519999999997</v>
      </c>
      <c r="Z423" s="86">
        <v>425.28809999999999</v>
      </c>
      <c r="AA423" s="8">
        <v>201.76666666666665</v>
      </c>
      <c r="AB423" s="56">
        <f t="shared" si="50"/>
        <v>442.31629779999997</v>
      </c>
      <c r="AF423" s="64">
        <v>201.43333333333331</v>
      </c>
      <c r="AG423" s="55">
        <f t="shared" si="51"/>
        <v>407.27917980000001</v>
      </c>
      <c r="AH423" s="86"/>
      <c r="AI423" s="86"/>
      <c r="AJ423" s="86"/>
      <c r="AK423" s="64">
        <v>202</v>
      </c>
      <c r="AL423" s="55">
        <f t="shared" si="52"/>
        <v>423.27519799999999</v>
      </c>
      <c r="AP423" s="64">
        <v>205.19999999999996</v>
      </c>
      <c r="AQ423" s="65">
        <f t="shared" si="53"/>
        <v>459.25187560000001</v>
      </c>
      <c r="AR423" s="83"/>
      <c r="AS423" s="83"/>
      <c r="AT423" s="83"/>
      <c r="AU423" s="64">
        <v>202.83333333333334</v>
      </c>
      <c r="AV423" s="55">
        <f t="shared" si="54"/>
        <v>469.28067720000001</v>
      </c>
      <c r="AW423" s="86"/>
      <c r="AX423" s="86"/>
      <c r="AY423" s="86"/>
      <c r="AZ423" s="8">
        <v>202.86666666666667</v>
      </c>
      <c r="BA423" s="5">
        <f t="shared" si="55"/>
        <v>-1.7016355526185241</v>
      </c>
      <c r="BB423" s="5"/>
      <c r="BC423" t="s">
        <v>14</v>
      </c>
      <c r="BD423" s="9" t="s">
        <v>15</v>
      </c>
    </row>
    <row r="424" spans="1:56" x14ac:dyDescent="0.3">
      <c r="A424" t="s">
        <v>1524</v>
      </c>
      <c r="B424" t="s">
        <v>1525</v>
      </c>
      <c r="D424" s="7">
        <v>16.3</v>
      </c>
      <c r="E424" t="s">
        <v>10</v>
      </c>
      <c r="F424" t="s">
        <v>11</v>
      </c>
      <c r="G424" t="s">
        <v>1526</v>
      </c>
      <c r="I424" t="s">
        <v>1527</v>
      </c>
      <c r="O424">
        <v>1968792</v>
      </c>
      <c r="P424">
        <v>817.72878700000001</v>
      </c>
      <c r="R424" s="56">
        <f t="shared" si="48"/>
        <v>840.71800740000003</v>
      </c>
      <c r="S424" s="90">
        <v>840.72450000000003</v>
      </c>
      <c r="T424" s="90">
        <v>840.71519999999998</v>
      </c>
      <c r="U424" s="90">
        <v>840.71579999999994</v>
      </c>
      <c r="V424" s="8">
        <v>305.56666666666666</v>
      </c>
      <c r="W424" s="55">
        <f t="shared" si="49"/>
        <v>818.73606346999998</v>
      </c>
      <c r="X424" s="86">
        <v>818.73069999999996</v>
      </c>
      <c r="Y424" s="86">
        <v>818.73170000000005</v>
      </c>
      <c r="Z424" s="86">
        <v>818.73299999999995</v>
      </c>
      <c r="AA424" s="8">
        <v>307.7</v>
      </c>
      <c r="AB424" s="56">
        <f t="shared" si="50"/>
        <v>835.76261080000006</v>
      </c>
      <c r="AF424" s="64"/>
      <c r="AG424" s="55">
        <f t="shared" si="51"/>
        <v>800.72549279999998</v>
      </c>
      <c r="AH424" s="86"/>
      <c r="AI424" s="86"/>
      <c r="AJ424" s="86"/>
      <c r="AK424" s="64"/>
      <c r="AL424" s="55">
        <f t="shared" si="52"/>
        <v>816.72151099999996</v>
      </c>
      <c r="AP424" s="64"/>
      <c r="AQ424" s="65">
        <f t="shared" si="53"/>
        <v>852.69818859999998</v>
      </c>
      <c r="AR424" s="83"/>
      <c r="AS424" s="83"/>
      <c r="AT424" s="83"/>
      <c r="AU424" s="64">
        <v>310</v>
      </c>
      <c r="AV424" s="55">
        <f t="shared" si="54"/>
        <v>862.72699019999993</v>
      </c>
      <c r="AW424" s="86"/>
      <c r="AX424" s="86"/>
      <c r="AY424" s="86"/>
      <c r="AZ424" s="8">
        <v>310.76666666666665</v>
      </c>
      <c r="BA424" s="5">
        <f t="shared" si="55"/>
        <v>100</v>
      </c>
      <c r="BB424" s="5"/>
      <c r="BC424" t="s">
        <v>14</v>
      </c>
      <c r="BD424" s="9" t="s">
        <v>15</v>
      </c>
    </row>
    <row r="425" spans="1:56" x14ac:dyDescent="0.3">
      <c r="A425" t="s">
        <v>1528</v>
      </c>
      <c r="B425" t="s">
        <v>874</v>
      </c>
      <c r="D425" s="7">
        <v>1.7</v>
      </c>
      <c r="E425" t="s">
        <v>10</v>
      </c>
      <c r="F425" t="s">
        <v>11</v>
      </c>
      <c r="G425" t="s">
        <v>1529</v>
      </c>
      <c r="I425" t="s">
        <v>1530</v>
      </c>
      <c r="O425">
        <v>103460</v>
      </c>
      <c r="P425">
        <v>416.32902739999997</v>
      </c>
      <c r="R425" s="56">
        <f t="shared" si="48"/>
        <v>439.31824779999999</v>
      </c>
      <c r="S425" s="90">
        <v>439.31819999999999</v>
      </c>
      <c r="T425" s="90">
        <v>439.31330000000003</v>
      </c>
      <c r="U425" s="90">
        <v>439.31580000000002</v>
      </c>
      <c r="V425" s="8">
        <v>238.1</v>
      </c>
      <c r="W425" s="55">
        <f t="shared" si="49"/>
        <v>417.33630386999999</v>
      </c>
      <c r="X425" s="86">
        <v>417.33479999999997</v>
      </c>
      <c r="Y425" s="86">
        <v>417.3295</v>
      </c>
      <c r="Z425" s="86">
        <v>417.33569999999997</v>
      </c>
      <c r="AA425" s="8">
        <v>216.96666666666667</v>
      </c>
      <c r="AB425" s="56">
        <f t="shared" si="50"/>
        <v>434.36285119999997</v>
      </c>
      <c r="AF425" s="64"/>
      <c r="AG425" s="55">
        <f t="shared" si="51"/>
        <v>399.3257332</v>
      </c>
      <c r="AH425" s="86"/>
      <c r="AI425" s="86"/>
      <c r="AJ425" s="86"/>
      <c r="AK425" s="64"/>
      <c r="AL425" s="55">
        <f t="shared" si="52"/>
        <v>415.32175139999998</v>
      </c>
      <c r="AP425" s="64"/>
      <c r="AQ425" s="65">
        <f t="shared" si="53"/>
        <v>451.298429</v>
      </c>
      <c r="AR425" s="83"/>
      <c r="AS425" s="83"/>
      <c r="AT425" s="83"/>
      <c r="AU425" s="64"/>
      <c r="AV425" s="55">
        <f t="shared" si="54"/>
        <v>461.32723060000001</v>
      </c>
      <c r="AW425" s="86"/>
      <c r="AX425" s="86"/>
      <c r="AY425" s="86"/>
      <c r="AZ425" s="8">
        <v>214.03333333333333</v>
      </c>
      <c r="BA425" s="5">
        <f t="shared" si="55"/>
        <v>100</v>
      </c>
      <c r="BB425" s="5"/>
      <c r="BC425" t="s">
        <v>14</v>
      </c>
      <c r="BD425" s="9" t="s">
        <v>15</v>
      </c>
    </row>
    <row r="426" spans="1:56" x14ac:dyDescent="0.3">
      <c r="A426" t="s">
        <v>1531</v>
      </c>
      <c r="B426" t="s">
        <v>1532</v>
      </c>
      <c r="D426" s="7">
        <v>11.5</v>
      </c>
      <c r="E426" t="s">
        <v>10</v>
      </c>
      <c r="F426" t="s">
        <v>11</v>
      </c>
      <c r="G426" t="s">
        <v>1533</v>
      </c>
      <c r="I426" t="s">
        <v>1534</v>
      </c>
      <c r="O426">
        <v>593907</v>
      </c>
      <c r="P426">
        <v>511.49641800000001</v>
      </c>
      <c r="R426" s="56">
        <f t="shared" si="48"/>
        <v>534.48563839999997</v>
      </c>
      <c r="S426" s="90">
        <v>534.48509999999999</v>
      </c>
      <c r="T426" s="90">
        <v>534.48040000000003</v>
      </c>
      <c r="U426" s="90">
        <v>534.48149999999998</v>
      </c>
      <c r="V426" s="8">
        <v>248.03333333333333</v>
      </c>
      <c r="W426" s="55">
        <f t="shared" si="49"/>
        <v>512.50369447000003</v>
      </c>
      <c r="X426" s="86">
        <v>512.49990000000003</v>
      </c>
      <c r="Y426" s="86">
        <v>512.50080000000003</v>
      </c>
      <c r="Z426" s="86">
        <v>512.50220000000002</v>
      </c>
      <c r="AA426" s="8">
        <v>252.93333333333331</v>
      </c>
      <c r="AB426" s="56">
        <f t="shared" si="50"/>
        <v>529.5302418</v>
      </c>
      <c r="AF426" s="64"/>
      <c r="AG426" s="55">
        <f t="shared" si="51"/>
        <v>494.49312380000003</v>
      </c>
      <c r="AH426" s="86"/>
      <c r="AI426" s="86"/>
      <c r="AJ426" s="86"/>
      <c r="AK426" s="64"/>
      <c r="AL426" s="55">
        <f t="shared" si="52"/>
        <v>510.48914200000002</v>
      </c>
      <c r="AP426" s="64"/>
      <c r="AQ426" s="65">
        <f t="shared" si="53"/>
        <v>546.46581960000003</v>
      </c>
      <c r="AR426" s="83"/>
      <c r="AS426" s="83"/>
      <c r="AT426" s="83"/>
      <c r="AU426" s="64">
        <v>246.73333333333335</v>
      </c>
      <c r="AV426" s="55">
        <f t="shared" si="54"/>
        <v>556.49462119999998</v>
      </c>
      <c r="AW426" s="86"/>
      <c r="AX426" s="86"/>
      <c r="AY426" s="86"/>
      <c r="AZ426" s="8">
        <v>253.23333333333335</v>
      </c>
      <c r="BA426" s="5">
        <f t="shared" si="55"/>
        <v>100</v>
      </c>
      <c r="BB426" s="5"/>
      <c r="BC426" t="s">
        <v>14</v>
      </c>
      <c r="BD426" s="9" t="s">
        <v>15</v>
      </c>
    </row>
    <row r="427" spans="1:56" x14ac:dyDescent="0.3">
      <c r="A427" s="48" t="s">
        <v>1535</v>
      </c>
      <c r="B427" t="s">
        <v>1536</v>
      </c>
      <c r="D427" s="7">
        <v>11.5</v>
      </c>
      <c r="E427" t="s">
        <v>10</v>
      </c>
      <c r="F427" t="s">
        <v>11</v>
      </c>
      <c r="G427" t="s">
        <v>1537</v>
      </c>
      <c r="I427" t="s">
        <v>1538</v>
      </c>
      <c r="O427">
        <v>430</v>
      </c>
      <c r="P427">
        <v>563.52771640000003</v>
      </c>
      <c r="R427" s="56">
        <f t="shared" si="48"/>
        <v>586.51693680000005</v>
      </c>
      <c r="V427" s="8"/>
      <c r="W427" s="55">
        <f t="shared" si="49"/>
        <v>564.53499287</v>
      </c>
      <c r="AA427" s="47"/>
      <c r="AB427" s="56">
        <f t="shared" si="50"/>
        <v>581.56154020000008</v>
      </c>
      <c r="AF427" s="64"/>
      <c r="AG427" s="55">
        <f t="shared" si="51"/>
        <v>546.5244222</v>
      </c>
      <c r="AH427" s="86"/>
      <c r="AI427" s="86"/>
      <c r="AJ427" s="86"/>
      <c r="AK427" s="64"/>
      <c r="AL427" s="55">
        <f t="shared" si="52"/>
        <v>562.52044039999998</v>
      </c>
      <c r="AP427" s="64"/>
      <c r="AQ427" s="65">
        <f t="shared" si="53"/>
        <v>598.497118</v>
      </c>
      <c r="AR427" s="83"/>
      <c r="AS427" s="83"/>
      <c r="AT427" s="83"/>
      <c r="AU427" s="64"/>
      <c r="AV427" s="55">
        <f t="shared" si="54"/>
        <v>608.52591959999995</v>
      </c>
      <c r="AW427" s="86"/>
      <c r="AX427" s="86"/>
      <c r="AY427" s="86"/>
      <c r="AZ427" s="8"/>
      <c r="BA427" s="5" t="e">
        <f t="shared" si="55"/>
        <v>#DIV/0!</v>
      </c>
      <c r="BB427" s="5"/>
      <c r="BC427" t="s">
        <v>14</v>
      </c>
      <c r="BD427" s="9" t="s">
        <v>15</v>
      </c>
    </row>
    <row r="428" spans="1:56" x14ac:dyDescent="0.3">
      <c r="A428" t="s">
        <v>1539</v>
      </c>
      <c r="B428" t="s">
        <v>1540</v>
      </c>
      <c r="D428" s="7">
        <v>11.4</v>
      </c>
      <c r="E428" t="s">
        <v>10</v>
      </c>
      <c r="F428" t="s">
        <v>11</v>
      </c>
      <c r="G428" t="s">
        <v>1541</v>
      </c>
      <c r="I428" t="s">
        <v>1542</v>
      </c>
      <c r="O428">
        <v>1968797</v>
      </c>
      <c r="P428">
        <v>725.58053740000003</v>
      </c>
      <c r="R428" s="56">
        <f t="shared" si="48"/>
        <v>748.56975780000005</v>
      </c>
      <c r="S428" s="90">
        <v>748.56709999999998</v>
      </c>
      <c r="T428" s="90">
        <v>748.56349999999998</v>
      </c>
      <c r="U428" s="90">
        <v>748.56550000000004</v>
      </c>
      <c r="V428" s="8">
        <v>281.83333333333331</v>
      </c>
      <c r="W428" s="55">
        <f t="shared" si="49"/>
        <v>726.58781386999999</v>
      </c>
      <c r="X428" s="86">
        <v>726.58659999999998</v>
      </c>
      <c r="Y428" s="86">
        <v>726.58399999999995</v>
      </c>
      <c r="Z428" s="86">
        <v>726.58569999999997</v>
      </c>
      <c r="AA428" s="8">
        <v>284.93333333333334</v>
      </c>
      <c r="AB428" s="56">
        <f t="shared" si="50"/>
        <v>743.61436120000008</v>
      </c>
      <c r="AF428" s="64"/>
      <c r="AG428" s="55">
        <f t="shared" si="51"/>
        <v>708.5772432</v>
      </c>
      <c r="AH428" s="86"/>
      <c r="AI428" s="86"/>
      <c r="AJ428" s="86"/>
      <c r="AK428" s="64">
        <v>285.0333333333333</v>
      </c>
      <c r="AL428" s="55">
        <f t="shared" si="52"/>
        <v>724.57326139999998</v>
      </c>
      <c r="AP428" s="64"/>
      <c r="AQ428" s="65">
        <f t="shared" si="53"/>
        <v>760.54993899999999</v>
      </c>
      <c r="AR428" s="83"/>
      <c r="AS428" s="83"/>
      <c r="AT428" s="83"/>
      <c r="AU428" s="64">
        <v>283.76666666666665</v>
      </c>
      <c r="AV428" s="55">
        <f t="shared" si="54"/>
        <v>770.57874059999995</v>
      </c>
      <c r="AW428" s="86"/>
      <c r="AX428" s="86"/>
      <c r="AY428" s="86"/>
      <c r="AZ428" s="8">
        <v>288.60000000000002</v>
      </c>
      <c r="BA428" s="5">
        <f t="shared" si="55"/>
        <v>100</v>
      </c>
      <c r="BB428" s="5"/>
      <c r="BC428" t="s">
        <v>14</v>
      </c>
      <c r="BD428" s="9" t="s">
        <v>15</v>
      </c>
    </row>
    <row r="429" spans="1:56" x14ac:dyDescent="0.3">
      <c r="A429" t="s">
        <v>1543</v>
      </c>
      <c r="B429" t="s">
        <v>1544</v>
      </c>
      <c r="D429" s="7">
        <v>15.2</v>
      </c>
      <c r="E429" t="s">
        <v>10</v>
      </c>
      <c r="F429" t="s">
        <v>11</v>
      </c>
      <c r="G429" t="s">
        <v>1545</v>
      </c>
      <c r="I429" t="s">
        <v>1546</v>
      </c>
      <c r="O429">
        <v>1968799</v>
      </c>
      <c r="P429">
        <v>645.60596239999995</v>
      </c>
      <c r="R429" s="56">
        <f t="shared" si="48"/>
        <v>668.59518279999998</v>
      </c>
      <c r="S429" s="90">
        <v>668.59280000000001</v>
      </c>
      <c r="T429" s="90">
        <v>668.59709999999995</v>
      </c>
      <c r="U429" s="90">
        <v>668.5933</v>
      </c>
      <c r="V429" s="8">
        <v>275.13333333333333</v>
      </c>
      <c r="W429" s="55">
        <f t="shared" si="49"/>
        <v>646.61323886999992</v>
      </c>
      <c r="X429" s="86">
        <v>646.61189999999999</v>
      </c>
      <c r="Y429" s="86">
        <v>646.6114</v>
      </c>
      <c r="Z429" s="86">
        <v>646.61069999999995</v>
      </c>
      <c r="AA429" s="8">
        <v>275.86666666666662</v>
      </c>
      <c r="AB429" s="56">
        <f t="shared" si="50"/>
        <v>663.6397862</v>
      </c>
      <c r="AF429" s="64"/>
      <c r="AG429" s="55">
        <f t="shared" si="51"/>
        <v>628.60266819999993</v>
      </c>
      <c r="AH429" s="86"/>
      <c r="AI429" s="86"/>
      <c r="AJ429" s="86"/>
      <c r="AK429" s="64">
        <v>276.0333333333333</v>
      </c>
      <c r="AL429" s="55">
        <f t="shared" si="52"/>
        <v>644.59868639999991</v>
      </c>
      <c r="AP429" s="64"/>
      <c r="AQ429" s="65">
        <f t="shared" si="53"/>
        <v>680.57536399999992</v>
      </c>
      <c r="AR429" s="83"/>
      <c r="AS429" s="83"/>
      <c r="AT429" s="83"/>
      <c r="AU429" s="64">
        <v>272.56666666666666</v>
      </c>
      <c r="AV429" s="55">
        <f t="shared" si="54"/>
        <v>690.60416559999987</v>
      </c>
      <c r="AW429" s="86"/>
      <c r="AX429" s="86"/>
      <c r="AY429" s="86"/>
      <c r="AZ429" s="8"/>
      <c r="BA429" s="5">
        <f t="shared" si="55"/>
        <v>100</v>
      </c>
      <c r="BB429" s="5"/>
      <c r="BD429" s="9"/>
    </row>
    <row r="430" spans="1:56" x14ac:dyDescent="0.3">
      <c r="A430" t="s">
        <v>1547</v>
      </c>
      <c r="B430" t="s">
        <v>1548</v>
      </c>
      <c r="D430" s="7">
        <v>7.6</v>
      </c>
      <c r="E430" t="s">
        <v>10</v>
      </c>
      <c r="F430" t="s">
        <v>11</v>
      </c>
      <c r="G430" t="s">
        <v>1549</v>
      </c>
      <c r="I430" t="s">
        <v>1550</v>
      </c>
      <c r="O430">
        <v>163</v>
      </c>
      <c r="P430">
        <v>386.35484659999997</v>
      </c>
      <c r="R430" s="56">
        <f t="shared" si="48"/>
        <v>409.344067</v>
      </c>
      <c r="V430" s="8"/>
      <c r="W430" s="55">
        <f t="shared" si="49"/>
        <v>387.36212307</v>
      </c>
      <c r="AA430" s="8"/>
      <c r="AB430" s="56">
        <f t="shared" si="50"/>
        <v>404.38867039999997</v>
      </c>
      <c r="AF430" s="64"/>
      <c r="AG430" s="55">
        <f t="shared" si="51"/>
        <v>369.3515524</v>
      </c>
      <c r="AH430" s="86"/>
      <c r="AI430" s="86"/>
      <c r="AJ430" s="86"/>
      <c r="AK430" s="64">
        <v>204.5</v>
      </c>
      <c r="AL430" s="55">
        <f t="shared" si="52"/>
        <v>385.34757059999998</v>
      </c>
      <c r="AP430" s="64"/>
      <c r="AQ430" s="65">
        <f t="shared" si="53"/>
        <v>421.3242482</v>
      </c>
      <c r="AR430" s="83"/>
      <c r="AS430" s="83"/>
      <c r="AT430" s="83"/>
      <c r="AU430" s="64"/>
      <c r="AV430" s="55">
        <f t="shared" si="54"/>
        <v>431.35304980000001</v>
      </c>
      <c r="AW430" s="86"/>
      <c r="AX430" s="86"/>
      <c r="AY430" s="86"/>
      <c r="AZ430" s="8"/>
      <c r="BA430" s="5" t="e">
        <f t="shared" si="55"/>
        <v>#DIV/0!</v>
      </c>
      <c r="BB430" s="5"/>
      <c r="BD430" s="9"/>
    </row>
    <row r="431" spans="1:56" x14ac:dyDescent="0.3">
      <c r="A431" t="s">
        <v>1551</v>
      </c>
      <c r="B431" t="s">
        <v>1552</v>
      </c>
      <c r="D431" s="7">
        <v>2.2000000000000002</v>
      </c>
      <c r="E431" t="s">
        <v>10</v>
      </c>
      <c r="F431" t="s">
        <v>11</v>
      </c>
      <c r="G431" t="s">
        <v>1553</v>
      </c>
      <c r="I431" t="s">
        <v>1554</v>
      </c>
      <c r="O431">
        <v>1968798</v>
      </c>
      <c r="P431">
        <v>303.2773292</v>
      </c>
      <c r="R431" s="56">
        <f t="shared" si="48"/>
        <v>326.26654960000002</v>
      </c>
      <c r="S431" s="90">
        <v>326.26589999999999</v>
      </c>
      <c r="T431" s="90">
        <v>326.2672</v>
      </c>
      <c r="U431" s="90">
        <v>326.2663</v>
      </c>
      <c r="V431" s="8">
        <v>198.73333333333335</v>
      </c>
      <c r="W431" s="55">
        <f t="shared" si="49"/>
        <v>304.28460567000002</v>
      </c>
      <c r="X431" s="86">
        <v>304.28440000000001</v>
      </c>
      <c r="Y431" s="86">
        <v>304.28460000000001</v>
      </c>
      <c r="Z431" s="86">
        <v>304.28410000000002</v>
      </c>
      <c r="AA431" s="8">
        <v>194.9</v>
      </c>
      <c r="AB431" s="56">
        <f t="shared" si="50"/>
        <v>321.31115299999999</v>
      </c>
      <c r="AF431" s="64"/>
      <c r="AG431" s="55">
        <f t="shared" si="51"/>
        <v>286.27403500000003</v>
      </c>
      <c r="AH431" s="86"/>
      <c r="AI431" s="86"/>
      <c r="AJ431" s="86"/>
      <c r="AK431" s="64"/>
      <c r="AL431" s="55">
        <f t="shared" si="52"/>
        <v>302.27005320000001</v>
      </c>
      <c r="AP431" s="64"/>
      <c r="AQ431" s="65">
        <f t="shared" si="53"/>
        <v>338.24673080000002</v>
      </c>
      <c r="AR431" s="83"/>
      <c r="AS431" s="83"/>
      <c r="AT431" s="83"/>
      <c r="AU431" s="64"/>
      <c r="AV431" s="55">
        <f t="shared" si="54"/>
        <v>348.27553240000003</v>
      </c>
      <c r="AW431" s="86"/>
      <c r="AX431" s="86"/>
      <c r="AY431" s="86"/>
      <c r="AZ431" s="8">
        <v>193.80000000000004</v>
      </c>
      <c r="BA431" s="5">
        <f t="shared" si="55"/>
        <v>100</v>
      </c>
      <c r="BB431" s="5"/>
      <c r="BD431" s="9"/>
    </row>
    <row r="432" spans="1:56" x14ac:dyDescent="0.3">
      <c r="A432" t="s">
        <v>1555</v>
      </c>
      <c r="B432" t="s">
        <v>446</v>
      </c>
      <c r="D432" s="7">
        <v>6.7</v>
      </c>
      <c r="E432" t="s">
        <v>10</v>
      </c>
      <c r="F432" t="s">
        <v>11</v>
      </c>
      <c r="G432" t="s">
        <v>1556</v>
      </c>
      <c r="I432" t="s">
        <v>1557</v>
      </c>
      <c r="O432">
        <v>460096</v>
      </c>
      <c r="P432">
        <v>242.224568</v>
      </c>
      <c r="R432" s="56">
        <f t="shared" si="48"/>
        <v>265.2137884</v>
      </c>
      <c r="V432" s="8"/>
      <c r="W432" s="55">
        <f t="shared" si="49"/>
        <v>243.23184447</v>
      </c>
      <c r="AA432" s="8"/>
      <c r="AB432" s="56">
        <f t="shared" si="50"/>
        <v>260.25839180000003</v>
      </c>
      <c r="AF432" s="64"/>
      <c r="AG432" s="55">
        <f t="shared" si="51"/>
        <v>225.22127380000001</v>
      </c>
      <c r="AH432" s="86"/>
      <c r="AI432" s="86"/>
      <c r="AJ432" s="86"/>
      <c r="AK432" s="64"/>
      <c r="AL432" s="55">
        <f t="shared" si="52"/>
        <v>241.21729200000001</v>
      </c>
      <c r="AP432" s="64">
        <v>165.46666666666667</v>
      </c>
      <c r="AQ432" s="65">
        <f t="shared" si="53"/>
        <v>277.1939696</v>
      </c>
      <c r="AR432" s="83"/>
      <c r="AS432" s="83"/>
      <c r="AT432" s="83"/>
      <c r="AU432" s="64"/>
      <c r="AV432" s="55">
        <f t="shared" si="54"/>
        <v>287.22277120000001</v>
      </c>
      <c r="AW432" s="86"/>
      <c r="AX432" s="86"/>
      <c r="AY432" s="86"/>
      <c r="AZ432" s="8"/>
      <c r="BA432" s="5" t="e">
        <f t="shared" si="55"/>
        <v>#DIV/0!</v>
      </c>
      <c r="BB432" s="5"/>
      <c r="BD432" s="9"/>
    </row>
    <row r="433" spans="1:56" x14ac:dyDescent="0.3">
      <c r="A433" t="s">
        <v>1558</v>
      </c>
      <c r="B433" t="s">
        <v>1559</v>
      </c>
      <c r="D433" s="7">
        <v>13</v>
      </c>
      <c r="E433" t="s">
        <v>10</v>
      </c>
      <c r="F433" t="s">
        <v>11</v>
      </c>
      <c r="G433" t="s">
        <v>1560</v>
      </c>
      <c r="I433" t="s">
        <v>1561</v>
      </c>
      <c r="O433">
        <v>1968796</v>
      </c>
      <c r="P433">
        <v>521.51715220000006</v>
      </c>
      <c r="R433" s="56">
        <f t="shared" si="48"/>
        <v>544.50637260000008</v>
      </c>
      <c r="S433" s="90">
        <v>544.50559999999996</v>
      </c>
      <c r="T433" s="90">
        <v>544.50350000000003</v>
      </c>
      <c r="U433" s="90">
        <v>544.50429999999994</v>
      </c>
      <c r="V433" s="8">
        <v>252.16666666666666</v>
      </c>
      <c r="W433" s="55">
        <f t="shared" si="49"/>
        <v>522.52442867000002</v>
      </c>
      <c r="X433" s="86">
        <v>522.52070000000003</v>
      </c>
      <c r="Y433" s="86">
        <v>522.52419999999995</v>
      </c>
      <c r="Z433" s="86">
        <v>522.52319999999997</v>
      </c>
      <c r="AA433" s="8">
        <v>253.93333333333331</v>
      </c>
      <c r="AB433" s="56">
        <f t="shared" si="50"/>
        <v>539.55097600000011</v>
      </c>
      <c r="AF433" s="64"/>
      <c r="AG433" s="55">
        <f t="shared" si="51"/>
        <v>504.51385800000008</v>
      </c>
      <c r="AH433" s="86"/>
      <c r="AI433" s="86"/>
      <c r="AJ433" s="86"/>
      <c r="AK433" s="64">
        <v>255.23333333333335</v>
      </c>
      <c r="AL433" s="55">
        <f t="shared" si="52"/>
        <v>520.50987620000001</v>
      </c>
      <c r="AP433" s="64"/>
      <c r="AQ433" s="65">
        <f t="shared" si="53"/>
        <v>556.48655380000002</v>
      </c>
      <c r="AR433" s="83"/>
      <c r="AS433" s="83"/>
      <c r="AT433" s="83"/>
      <c r="AU433" s="64">
        <v>250.83333333333334</v>
      </c>
      <c r="AV433" s="55">
        <f t="shared" si="54"/>
        <v>566.51535539999998</v>
      </c>
      <c r="AW433" s="86"/>
      <c r="AX433" s="86"/>
      <c r="AY433" s="86"/>
      <c r="AZ433" s="8">
        <v>256.7</v>
      </c>
      <c r="BA433" s="5">
        <f t="shared" si="55"/>
        <v>100</v>
      </c>
      <c r="BB433" s="5"/>
      <c r="BD433" s="9"/>
    </row>
    <row r="434" spans="1:56" x14ac:dyDescent="0.3">
      <c r="A434" t="s">
        <v>1562</v>
      </c>
      <c r="B434" t="s">
        <v>466</v>
      </c>
      <c r="D434" s="7">
        <v>4.5999999999999996</v>
      </c>
      <c r="E434" t="s">
        <v>10</v>
      </c>
      <c r="F434" t="s">
        <v>11</v>
      </c>
      <c r="G434" t="s">
        <v>1563</v>
      </c>
      <c r="I434" t="s">
        <v>1564</v>
      </c>
      <c r="O434">
        <v>825912</v>
      </c>
      <c r="P434">
        <v>409.2956944</v>
      </c>
      <c r="R434" s="56">
        <f t="shared" si="48"/>
        <v>432.28491480000002</v>
      </c>
      <c r="S434" s="90">
        <v>432.28230000000002</v>
      </c>
      <c r="T434" s="90">
        <v>432.2851</v>
      </c>
      <c r="U434" s="90">
        <v>432.28289999999998</v>
      </c>
      <c r="V434" s="8">
        <v>215.56666666666669</v>
      </c>
      <c r="W434" s="55">
        <f t="shared" si="49"/>
        <v>410.30297087000002</v>
      </c>
      <c r="X434" s="86">
        <v>410.30410000000001</v>
      </c>
      <c r="Y434" s="86">
        <v>410.3039</v>
      </c>
      <c r="Z434" s="86">
        <v>410.30090000000001</v>
      </c>
      <c r="AA434" s="8">
        <v>212.93333333333331</v>
      </c>
      <c r="AB434" s="56">
        <f t="shared" si="50"/>
        <v>427.3295182</v>
      </c>
      <c r="AF434" s="64"/>
      <c r="AG434" s="55">
        <f t="shared" si="51"/>
        <v>392.29240020000003</v>
      </c>
      <c r="AH434" s="86"/>
      <c r="AI434" s="86"/>
      <c r="AJ434" s="86"/>
      <c r="AK434" s="64"/>
      <c r="AL434" s="55">
        <f t="shared" si="52"/>
        <v>408.28841840000001</v>
      </c>
      <c r="AP434" s="64">
        <v>203.06666666666669</v>
      </c>
      <c r="AQ434" s="65">
        <f t="shared" si="53"/>
        <v>444.26509600000003</v>
      </c>
      <c r="AR434" s="83"/>
      <c r="AS434" s="83"/>
      <c r="AT434" s="83"/>
      <c r="AU434" s="64"/>
      <c r="AV434" s="55">
        <f t="shared" si="54"/>
        <v>454.29389760000004</v>
      </c>
      <c r="AW434" s="86"/>
      <c r="AX434" s="86"/>
      <c r="AY434" s="86"/>
      <c r="AZ434" s="8"/>
      <c r="BA434" s="5">
        <f t="shared" si="55"/>
        <v>4.6336881653099331</v>
      </c>
      <c r="BB434" s="5"/>
      <c r="BD434" s="9"/>
    </row>
    <row r="435" spans="1:56" x14ac:dyDescent="0.3">
      <c r="A435" t="s">
        <v>1565</v>
      </c>
      <c r="B435" t="s">
        <v>1566</v>
      </c>
      <c r="D435" s="7">
        <v>1.7</v>
      </c>
      <c r="E435" t="s">
        <v>10</v>
      </c>
      <c r="F435" t="s">
        <v>11</v>
      </c>
      <c r="G435" t="s">
        <v>1515</v>
      </c>
      <c r="I435" t="s">
        <v>1567</v>
      </c>
      <c r="O435">
        <v>40500</v>
      </c>
      <c r="P435">
        <v>467.26479019999999</v>
      </c>
      <c r="R435" s="56">
        <f t="shared" si="48"/>
        <v>490.25401060000002</v>
      </c>
      <c r="S435" s="90">
        <v>490.24959999999999</v>
      </c>
      <c r="T435" s="90">
        <v>490.25529999999998</v>
      </c>
      <c r="U435" s="90">
        <v>490.25319999999999</v>
      </c>
      <c r="V435" s="8">
        <v>226.03333333333333</v>
      </c>
      <c r="W435" s="55">
        <f t="shared" si="49"/>
        <v>468.27206667000002</v>
      </c>
      <c r="X435" s="86">
        <v>468.27260000000001</v>
      </c>
      <c r="Y435" s="86">
        <v>468.27140000000003</v>
      </c>
      <c r="Z435" s="86">
        <v>468.2704</v>
      </c>
      <c r="AA435" s="8">
        <v>219.76666666666665</v>
      </c>
      <c r="AB435" s="56">
        <f t="shared" si="50"/>
        <v>485.29861399999999</v>
      </c>
      <c r="AF435" s="64"/>
      <c r="AG435" s="55">
        <f t="shared" si="51"/>
        <v>450.26149600000002</v>
      </c>
      <c r="AH435" s="86"/>
      <c r="AI435" s="86"/>
      <c r="AJ435" s="86"/>
      <c r="AK435" s="64"/>
      <c r="AL435" s="55">
        <f t="shared" si="52"/>
        <v>466.2575142</v>
      </c>
      <c r="AP435" s="64">
        <v>214.76666666666665</v>
      </c>
      <c r="AQ435" s="65">
        <f t="shared" si="53"/>
        <v>502.23419180000002</v>
      </c>
      <c r="AR435" s="83"/>
      <c r="AS435" s="83"/>
      <c r="AT435" s="83"/>
      <c r="AU435" s="64"/>
      <c r="AV435" s="55">
        <f t="shared" si="54"/>
        <v>512.26299340000003</v>
      </c>
      <c r="AW435" s="86"/>
      <c r="AX435" s="86"/>
      <c r="AY435" s="86"/>
      <c r="AZ435" s="8"/>
      <c r="BA435" s="5">
        <f t="shared" si="55"/>
        <v>2.2751403003185198</v>
      </c>
      <c r="BB435" s="5"/>
      <c r="BC435" t="s">
        <v>14</v>
      </c>
      <c r="BD435" s="9" t="s">
        <v>15</v>
      </c>
    </row>
    <row r="436" spans="1:56" x14ac:dyDescent="0.3">
      <c r="A436" s="44" t="s">
        <v>1568</v>
      </c>
      <c r="B436" t="s">
        <v>263</v>
      </c>
      <c r="D436" s="7">
        <v>12.3</v>
      </c>
      <c r="E436" t="s">
        <v>10</v>
      </c>
      <c r="F436" t="s">
        <v>11</v>
      </c>
      <c r="G436" t="s">
        <v>1518</v>
      </c>
      <c r="I436" t="s">
        <v>1569</v>
      </c>
      <c r="O436">
        <v>40721</v>
      </c>
      <c r="P436">
        <v>719.54647580000005</v>
      </c>
      <c r="R436" s="56">
        <f t="shared" si="48"/>
        <v>742.53569620000007</v>
      </c>
      <c r="S436" s="90">
        <v>742.53430000000003</v>
      </c>
      <c r="T436" s="90">
        <v>742.53440000000001</v>
      </c>
      <c r="U436" s="90">
        <v>742.53390000000002</v>
      </c>
      <c r="V436" s="8">
        <v>286.09999999999997</v>
      </c>
      <c r="W436" s="55">
        <f t="shared" si="49"/>
        <v>720.55375227000002</v>
      </c>
      <c r="X436" s="86">
        <v>720.55409999999995</v>
      </c>
      <c r="Y436" s="86">
        <v>720.55240000000003</v>
      </c>
      <c r="Z436" s="86">
        <v>720.55560000000003</v>
      </c>
      <c r="AA436" s="8">
        <v>285.86666666666662</v>
      </c>
      <c r="AB436" s="56">
        <f t="shared" si="50"/>
        <v>737.5802996000001</v>
      </c>
      <c r="AF436" s="64"/>
      <c r="AG436" s="55">
        <f t="shared" si="51"/>
        <v>702.54318160000003</v>
      </c>
      <c r="AH436" s="86"/>
      <c r="AI436" s="86"/>
      <c r="AJ436" s="86"/>
      <c r="AK436" s="64"/>
      <c r="AL436" s="55">
        <f t="shared" si="52"/>
        <v>718.53919980000001</v>
      </c>
      <c r="AP436" s="77">
        <v>270.7</v>
      </c>
      <c r="AQ436" s="65">
        <f t="shared" si="53"/>
        <v>754.51587740000002</v>
      </c>
      <c r="AR436" s="83"/>
      <c r="AS436" s="83"/>
      <c r="AT436" s="83"/>
      <c r="AU436" s="64"/>
      <c r="AV436" s="55">
        <f t="shared" si="54"/>
        <v>764.54467899999997</v>
      </c>
      <c r="AW436" s="86"/>
      <c r="AX436" s="86"/>
      <c r="AY436" s="86"/>
      <c r="AZ436" s="8"/>
      <c r="BA436" s="5">
        <f t="shared" si="55"/>
        <v>5.3055037313432711</v>
      </c>
      <c r="BB436" s="5"/>
      <c r="BC436" t="s">
        <v>14</v>
      </c>
      <c r="BD436" s="9" t="s">
        <v>15</v>
      </c>
    </row>
    <row r="437" spans="1:56" x14ac:dyDescent="0.3">
      <c r="A437" s="48" t="s">
        <v>1570</v>
      </c>
      <c r="B437" t="s">
        <v>1571</v>
      </c>
      <c r="D437" s="7">
        <v>11.7</v>
      </c>
      <c r="E437" t="s">
        <v>10</v>
      </c>
      <c r="F437" t="s">
        <v>11</v>
      </c>
      <c r="G437" t="s">
        <v>1522</v>
      </c>
      <c r="I437" t="s">
        <v>1572</v>
      </c>
      <c r="O437">
        <v>1968804</v>
      </c>
      <c r="P437">
        <v>708.47635079999998</v>
      </c>
      <c r="R437" s="56">
        <f t="shared" si="48"/>
        <v>731.4655712</v>
      </c>
      <c r="S437" s="90">
        <v>731.46979999999996</v>
      </c>
      <c r="T437" s="90">
        <v>731.47109999999998</v>
      </c>
      <c r="U437" s="90">
        <v>731.46730000000002</v>
      </c>
      <c r="V437" s="8">
        <v>278.26666666666665</v>
      </c>
      <c r="W437" s="55">
        <f t="shared" si="49"/>
        <v>709.48362726999994</v>
      </c>
      <c r="X437" s="86">
        <v>709.48360000000002</v>
      </c>
      <c r="Y437" s="86">
        <v>709.48339999999996</v>
      </c>
      <c r="Z437" s="86">
        <v>709.48450000000003</v>
      </c>
      <c r="AA437" s="47">
        <v>284.3</v>
      </c>
      <c r="AB437" s="56">
        <f t="shared" si="50"/>
        <v>726.51017460000003</v>
      </c>
      <c r="AF437" s="64">
        <v>284.13333333333333</v>
      </c>
      <c r="AG437" s="55">
        <f t="shared" si="51"/>
        <v>691.47305659999995</v>
      </c>
      <c r="AH437" s="86"/>
      <c r="AI437" s="86"/>
      <c r="AJ437" s="86"/>
      <c r="AK437" s="64"/>
      <c r="AL437" s="55">
        <f t="shared" si="52"/>
        <v>707.46907479999993</v>
      </c>
      <c r="AP437" s="64">
        <v>267.20000000000005</v>
      </c>
      <c r="AQ437" s="65">
        <f t="shared" si="53"/>
        <v>743.44575239999995</v>
      </c>
      <c r="AR437" s="83"/>
      <c r="AS437" s="83"/>
      <c r="AT437" s="83"/>
      <c r="AU437" s="64"/>
      <c r="AV437" s="55">
        <f t="shared" si="54"/>
        <v>753.4745539999999</v>
      </c>
      <c r="AW437" s="86"/>
      <c r="AX437" s="86"/>
      <c r="AY437" s="86"/>
      <c r="AZ437" s="8"/>
      <c r="BA437" s="5">
        <f t="shared" si="55"/>
        <v>6.0147731269785316</v>
      </c>
      <c r="BB437" s="5"/>
      <c r="BC437" t="s">
        <v>14</v>
      </c>
      <c r="BD437" s="9" t="s">
        <v>15</v>
      </c>
    </row>
    <row r="438" spans="1:56" x14ac:dyDescent="0.3">
      <c r="A438" t="s">
        <v>1573</v>
      </c>
      <c r="B438" t="s">
        <v>1277</v>
      </c>
      <c r="D438" s="7">
        <v>12.5</v>
      </c>
      <c r="E438" t="s">
        <v>10</v>
      </c>
      <c r="F438" t="s">
        <v>11</v>
      </c>
      <c r="G438" t="s">
        <v>1526</v>
      </c>
      <c r="I438" t="s">
        <v>1574</v>
      </c>
      <c r="O438">
        <v>1968807</v>
      </c>
      <c r="P438">
        <v>787.60907259999999</v>
      </c>
      <c r="R438" s="56">
        <f t="shared" si="48"/>
        <v>810.59829300000001</v>
      </c>
      <c r="V438" s="8"/>
      <c r="W438" s="55">
        <f t="shared" si="49"/>
        <v>788.61634906999996</v>
      </c>
      <c r="X438" s="86">
        <v>788.6164</v>
      </c>
      <c r="Y438" s="86">
        <v>788.61239999999998</v>
      </c>
      <c r="Z438" s="86">
        <v>788.61239999999998</v>
      </c>
      <c r="AA438" s="8">
        <v>295.63333333333338</v>
      </c>
      <c r="AB438" s="56">
        <f t="shared" si="50"/>
        <v>805.64289640000004</v>
      </c>
      <c r="AF438" s="64"/>
      <c r="AG438" s="55">
        <f t="shared" si="51"/>
        <v>770.60577839999996</v>
      </c>
      <c r="AH438" s="86"/>
      <c r="AI438" s="86"/>
      <c r="AJ438" s="86"/>
      <c r="AK438" s="64"/>
      <c r="AL438" s="55">
        <f t="shared" si="52"/>
        <v>786.60179659999994</v>
      </c>
      <c r="AP438" s="64"/>
      <c r="AQ438" s="65">
        <f t="shared" si="53"/>
        <v>822.57847419999996</v>
      </c>
      <c r="AR438" s="83"/>
      <c r="AS438" s="83"/>
      <c r="AT438" s="83"/>
      <c r="AU438" s="64"/>
      <c r="AV438" s="55">
        <f t="shared" si="54"/>
        <v>832.60727579999991</v>
      </c>
      <c r="AW438" s="86"/>
      <c r="AX438" s="86"/>
      <c r="AY438" s="86"/>
      <c r="AZ438" s="8"/>
      <c r="BA438" s="5">
        <f t="shared" si="55"/>
        <v>100</v>
      </c>
      <c r="BB438" s="5"/>
      <c r="BC438" t="s">
        <v>14</v>
      </c>
      <c r="BD438" s="9" t="s">
        <v>15</v>
      </c>
    </row>
    <row r="439" spans="1:56" x14ac:dyDescent="0.3">
      <c r="A439" t="s">
        <v>1575</v>
      </c>
      <c r="B439" t="s">
        <v>582</v>
      </c>
      <c r="D439" s="7">
        <v>12.1</v>
      </c>
      <c r="E439" t="s">
        <v>10</v>
      </c>
      <c r="F439" t="s">
        <v>11</v>
      </c>
      <c r="G439" t="s">
        <v>1529</v>
      </c>
      <c r="I439" t="s">
        <v>1576</v>
      </c>
      <c r="O439">
        <v>1968801</v>
      </c>
      <c r="P439">
        <v>567.52263140000002</v>
      </c>
      <c r="R439" s="56">
        <f t="shared" si="48"/>
        <v>590.51185180000004</v>
      </c>
      <c r="S439" s="90">
        <v>590.51139999999998</v>
      </c>
      <c r="T439" s="90">
        <v>590.51329999999996</v>
      </c>
      <c r="U439" s="90">
        <v>590.51239999999996</v>
      </c>
      <c r="V439" s="8">
        <v>257.43333333333334</v>
      </c>
      <c r="W439" s="55">
        <f t="shared" si="49"/>
        <v>568.52990786999999</v>
      </c>
      <c r="X439" s="86">
        <v>568.53070000000002</v>
      </c>
      <c r="Y439" s="86">
        <v>568.52170000000001</v>
      </c>
      <c r="Z439" s="86">
        <v>568.52890000000002</v>
      </c>
      <c r="AA439" s="8">
        <v>263.23333333333335</v>
      </c>
      <c r="AB439" s="56">
        <f t="shared" si="50"/>
        <v>585.55645520000007</v>
      </c>
      <c r="AF439" s="64"/>
      <c r="AG439" s="55">
        <f t="shared" si="51"/>
        <v>550.5193372</v>
      </c>
      <c r="AH439" s="86"/>
      <c r="AI439" s="86"/>
      <c r="AJ439" s="86"/>
      <c r="AK439" s="64">
        <v>263.59999999999997</v>
      </c>
      <c r="AL439" s="55">
        <f t="shared" si="52"/>
        <v>566.51535539999998</v>
      </c>
      <c r="AP439" s="64">
        <v>264.16666666666669</v>
      </c>
      <c r="AQ439" s="65">
        <f t="shared" si="53"/>
        <v>602.49203299999999</v>
      </c>
      <c r="AR439" s="83"/>
      <c r="AS439" s="83"/>
      <c r="AT439" s="83"/>
      <c r="AU439" s="64">
        <v>257.33333333333331</v>
      </c>
      <c r="AV439" s="55">
        <f t="shared" si="54"/>
        <v>612.52083459999994</v>
      </c>
      <c r="AW439" s="86"/>
      <c r="AX439" s="86"/>
      <c r="AY439" s="86"/>
      <c r="AZ439" s="8">
        <v>263.60000000000002</v>
      </c>
      <c r="BA439" s="5">
        <f t="shared" si="55"/>
        <v>-0.35456502469292278</v>
      </c>
      <c r="BB439" s="5"/>
      <c r="BC439" t="s">
        <v>14</v>
      </c>
      <c r="BD439" s="9" t="s">
        <v>15</v>
      </c>
    </row>
    <row r="440" spans="1:56" x14ac:dyDescent="0.3">
      <c r="A440" t="s">
        <v>1577</v>
      </c>
      <c r="B440" t="s">
        <v>1578</v>
      </c>
      <c r="D440" s="7">
        <v>15</v>
      </c>
      <c r="E440" t="s">
        <v>10</v>
      </c>
      <c r="F440" t="s">
        <v>11</v>
      </c>
      <c r="G440" t="s">
        <v>1533</v>
      </c>
      <c r="I440" t="s">
        <v>1579</v>
      </c>
      <c r="O440">
        <v>1968808</v>
      </c>
      <c r="P440">
        <v>818.65126959999998</v>
      </c>
      <c r="R440" s="56">
        <f t="shared" si="48"/>
        <v>841.64049</v>
      </c>
      <c r="S440" s="90">
        <v>841.6431</v>
      </c>
      <c r="T440" s="90">
        <v>841.63639999999998</v>
      </c>
      <c r="U440" s="90">
        <v>841.64</v>
      </c>
      <c r="V440" s="8">
        <v>303.66666666666663</v>
      </c>
      <c r="W440" s="55">
        <f t="shared" si="49"/>
        <v>819.65854606999994</v>
      </c>
      <c r="X440" s="86">
        <v>819.65869999999995</v>
      </c>
      <c r="Y440" s="86">
        <v>819.66049999999996</v>
      </c>
      <c r="Z440" s="86">
        <v>819.65920000000006</v>
      </c>
      <c r="AA440" s="8">
        <v>302.06666666666666</v>
      </c>
      <c r="AB440" s="56">
        <f t="shared" si="50"/>
        <v>836.68509340000003</v>
      </c>
      <c r="AF440" s="64"/>
      <c r="AG440" s="55">
        <f t="shared" si="51"/>
        <v>801.64797539999995</v>
      </c>
      <c r="AH440" s="86"/>
      <c r="AI440" s="86"/>
      <c r="AJ440" s="86"/>
      <c r="AK440" s="64"/>
      <c r="AL440" s="55">
        <f t="shared" si="52"/>
        <v>817.64399359999993</v>
      </c>
      <c r="AP440" s="64"/>
      <c r="AQ440" s="65">
        <f t="shared" si="53"/>
        <v>853.62067119999995</v>
      </c>
      <c r="AR440" s="83"/>
      <c r="AS440" s="83"/>
      <c r="AT440" s="83"/>
      <c r="AU440" s="64"/>
      <c r="AV440" s="55">
        <f t="shared" si="54"/>
        <v>863.6494727999999</v>
      </c>
      <c r="AW440" s="86"/>
      <c r="AX440" s="86"/>
      <c r="AY440" s="86"/>
      <c r="AZ440" s="8">
        <v>306.13333333333338</v>
      </c>
      <c r="BA440" s="5">
        <f t="shared" si="55"/>
        <v>100</v>
      </c>
      <c r="BB440" s="5"/>
      <c r="BC440" t="s">
        <v>14</v>
      </c>
      <c r="BD440" s="9" t="s">
        <v>15</v>
      </c>
    </row>
    <row r="441" spans="1:56" x14ac:dyDescent="0.3">
      <c r="A441" t="s">
        <v>1580</v>
      </c>
      <c r="B441" t="s">
        <v>1581</v>
      </c>
      <c r="D441" s="7">
        <v>16.5</v>
      </c>
      <c r="E441" t="s">
        <v>10</v>
      </c>
      <c r="F441" t="s">
        <v>11</v>
      </c>
      <c r="G441" t="s">
        <v>1537</v>
      </c>
      <c r="I441" t="s">
        <v>1582</v>
      </c>
      <c r="O441">
        <v>1968802</v>
      </c>
      <c r="P441">
        <v>665.63217580000003</v>
      </c>
      <c r="R441" s="56">
        <f t="shared" si="48"/>
        <v>688.62139620000005</v>
      </c>
      <c r="S441" s="90">
        <v>688.61969999999997</v>
      </c>
      <c r="T441" s="90">
        <v>688.62059999999997</v>
      </c>
      <c r="U441" s="90">
        <v>688.62040000000002</v>
      </c>
      <c r="V441" s="8">
        <v>280.16666666666669</v>
      </c>
      <c r="W441" s="55">
        <f t="shared" si="49"/>
        <v>666.63945226999999</v>
      </c>
      <c r="X441" s="86">
        <v>666.64269999999999</v>
      </c>
      <c r="Y441" s="86">
        <v>666.63969999999995</v>
      </c>
      <c r="Z441" s="86">
        <v>666.63879999999995</v>
      </c>
      <c r="AA441" s="8">
        <v>284.2</v>
      </c>
      <c r="AB441" s="56">
        <f t="shared" si="50"/>
        <v>683.66599960000008</v>
      </c>
      <c r="AF441" s="64"/>
      <c r="AG441" s="55">
        <f t="shared" si="51"/>
        <v>648.6288816</v>
      </c>
      <c r="AH441" s="86"/>
      <c r="AI441" s="86"/>
      <c r="AJ441" s="86"/>
      <c r="AK441" s="64">
        <v>284.2</v>
      </c>
      <c r="AL441" s="55">
        <f t="shared" si="52"/>
        <v>664.62489979999998</v>
      </c>
      <c r="AP441" s="64">
        <v>285.36666666666662</v>
      </c>
      <c r="AQ441" s="65">
        <f t="shared" si="53"/>
        <v>700.6015774</v>
      </c>
      <c r="AR441" s="83"/>
      <c r="AS441" s="83"/>
      <c r="AT441" s="83"/>
      <c r="AU441" s="64">
        <v>279.29999999999995</v>
      </c>
      <c r="AV441" s="55">
        <f t="shared" si="54"/>
        <v>710.63037899999995</v>
      </c>
      <c r="AW441" s="86"/>
      <c r="AX441" s="86"/>
      <c r="AY441" s="86"/>
      <c r="AZ441" s="8">
        <v>285.0333333333333</v>
      </c>
      <c r="BA441" s="5">
        <f t="shared" si="55"/>
        <v>-0.41050903119867305</v>
      </c>
      <c r="BB441" s="5"/>
      <c r="BC441" t="s">
        <v>14</v>
      </c>
      <c r="BD441" s="9" t="s">
        <v>15</v>
      </c>
    </row>
    <row r="442" spans="1:56" x14ac:dyDescent="0.3">
      <c r="A442" t="s">
        <v>1583</v>
      </c>
      <c r="B442" t="s">
        <v>271</v>
      </c>
      <c r="D442" s="7">
        <v>15.4</v>
      </c>
      <c r="E442" t="s">
        <v>10</v>
      </c>
      <c r="F442" t="s">
        <v>11</v>
      </c>
      <c r="G442" t="s">
        <v>1541</v>
      </c>
      <c r="I442" t="s">
        <v>1584</v>
      </c>
      <c r="O442">
        <v>1968803</v>
      </c>
      <c r="P442">
        <v>663.61652660000004</v>
      </c>
      <c r="R442" s="56">
        <f t="shared" si="48"/>
        <v>686.60574700000006</v>
      </c>
      <c r="S442" s="90">
        <v>686.60479999999995</v>
      </c>
      <c r="T442" s="90">
        <v>686.60580000000004</v>
      </c>
      <c r="U442" s="90">
        <v>686.60749999999996</v>
      </c>
      <c r="V442" s="8">
        <v>281.23333333333335</v>
      </c>
      <c r="W442" s="55">
        <f t="shared" si="49"/>
        <v>664.62380307000001</v>
      </c>
      <c r="X442" s="86">
        <v>664.62170000000003</v>
      </c>
      <c r="Y442" s="86">
        <v>664.62170000000003</v>
      </c>
      <c r="Z442" s="86">
        <v>664.62080000000003</v>
      </c>
      <c r="AA442" s="8">
        <v>281</v>
      </c>
      <c r="AB442" s="56">
        <f t="shared" si="50"/>
        <v>681.65035040000009</v>
      </c>
      <c r="AF442" s="64"/>
      <c r="AG442" s="55">
        <f t="shared" si="51"/>
        <v>646.61323240000002</v>
      </c>
      <c r="AH442" s="86"/>
      <c r="AI442" s="86"/>
      <c r="AJ442" s="86"/>
      <c r="AK442" s="64">
        <v>280.8</v>
      </c>
      <c r="AL442" s="55">
        <f t="shared" si="52"/>
        <v>662.6092506</v>
      </c>
      <c r="AP442" s="64">
        <v>283.36666666666662</v>
      </c>
      <c r="AQ442" s="65">
        <f t="shared" si="53"/>
        <v>698.58592820000001</v>
      </c>
      <c r="AR442" s="83"/>
      <c r="AS442" s="83"/>
      <c r="AT442" s="83"/>
      <c r="AU442" s="64">
        <v>276.83333333333331</v>
      </c>
      <c r="AV442" s="55">
        <f t="shared" si="54"/>
        <v>708.61472979999996</v>
      </c>
      <c r="AW442" s="86"/>
      <c r="AX442" s="86"/>
      <c r="AY442" s="86"/>
      <c r="AZ442" s="8">
        <v>282.83333333333331</v>
      </c>
      <c r="BA442" s="5">
        <f t="shared" si="55"/>
        <v>-0.84223013048634077</v>
      </c>
      <c r="BB442" s="5"/>
      <c r="BC442" t="s">
        <v>14</v>
      </c>
      <c r="BD442" s="9" t="s">
        <v>15</v>
      </c>
    </row>
    <row r="443" spans="1:56" x14ac:dyDescent="0.3">
      <c r="A443" t="s">
        <v>1585</v>
      </c>
      <c r="B443" t="s">
        <v>1193</v>
      </c>
      <c r="D443" s="7">
        <v>1.2</v>
      </c>
      <c r="E443" t="s">
        <v>10</v>
      </c>
      <c r="F443" t="s">
        <v>11</v>
      </c>
      <c r="G443" t="s">
        <v>1545</v>
      </c>
      <c r="I443" t="s">
        <v>1586</v>
      </c>
      <c r="O443">
        <v>1968809</v>
      </c>
      <c r="P443">
        <v>448.31885740000001</v>
      </c>
      <c r="R443" s="56">
        <f t="shared" si="48"/>
        <v>471.30807780000004</v>
      </c>
      <c r="S443" s="90">
        <v>471.3048</v>
      </c>
      <c r="T443" s="90">
        <v>471.30329999999998</v>
      </c>
      <c r="U443" s="90">
        <v>471.30270000000002</v>
      </c>
      <c r="V443" s="8">
        <v>214.56666666666669</v>
      </c>
      <c r="W443" s="55">
        <f t="shared" si="49"/>
        <v>449.32613387000004</v>
      </c>
      <c r="AA443" s="8"/>
      <c r="AB443" s="56">
        <f t="shared" si="50"/>
        <v>466.35268120000001</v>
      </c>
      <c r="AF443" s="64"/>
      <c r="AG443" s="55">
        <f t="shared" si="51"/>
        <v>431.31556320000004</v>
      </c>
      <c r="AH443" s="86"/>
      <c r="AI443" s="86"/>
      <c r="AJ443" s="86"/>
      <c r="AK443" s="64"/>
      <c r="AL443" s="55">
        <f t="shared" si="52"/>
        <v>447.31158140000002</v>
      </c>
      <c r="AP443" s="64">
        <v>221.26666666666665</v>
      </c>
      <c r="AQ443" s="65">
        <f t="shared" si="53"/>
        <v>483.28825900000004</v>
      </c>
      <c r="AR443" s="83"/>
      <c r="AS443" s="83"/>
      <c r="AT443" s="83"/>
      <c r="AU443" s="64"/>
      <c r="AV443" s="55">
        <f t="shared" si="54"/>
        <v>493.31706060000005</v>
      </c>
      <c r="AW443" s="86"/>
      <c r="AX443" s="86"/>
      <c r="AY443" s="86"/>
      <c r="AZ443" s="8"/>
      <c r="BA443" s="5" t="e">
        <f t="shared" si="55"/>
        <v>#DIV/0!</v>
      </c>
      <c r="BB443" s="5"/>
      <c r="BC443" t="s">
        <v>14</v>
      </c>
      <c r="BD443" s="9" t="s">
        <v>15</v>
      </c>
    </row>
    <row r="444" spans="1:56" x14ac:dyDescent="0.3">
      <c r="A444" t="s">
        <v>1587</v>
      </c>
      <c r="B444" t="s">
        <v>2654</v>
      </c>
      <c r="D444" s="7">
        <v>13.7</v>
      </c>
      <c r="E444" t="s">
        <v>10</v>
      </c>
      <c r="F444" t="s">
        <v>11</v>
      </c>
      <c r="G444" t="s">
        <v>1549</v>
      </c>
      <c r="I444" t="s">
        <v>1589</v>
      </c>
      <c r="O444">
        <v>1968810</v>
      </c>
      <c r="P444">
        <v>847.63020100000006</v>
      </c>
      <c r="R444" s="56">
        <f t="shared" si="48"/>
        <v>870.61942140000008</v>
      </c>
      <c r="S444" s="90">
        <v>870.62009999999998</v>
      </c>
      <c r="T444" s="90">
        <v>870.62350000000004</v>
      </c>
      <c r="U444" s="90">
        <v>870.62070000000006</v>
      </c>
      <c r="V444" s="8">
        <v>304.0333333333333</v>
      </c>
      <c r="W444" s="55">
        <f t="shared" si="49"/>
        <v>848.63747747000002</v>
      </c>
      <c r="X444" s="86">
        <v>848.64570000000003</v>
      </c>
      <c r="Y444" s="86">
        <v>848.63900000000001</v>
      </c>
      <c r="Z444" s="86">
        <v>848.63760000000002</v>
      </c>
      <c r="AA444" s="8">
        <v>303.09999999999997</v>
      </c>
      <c r="AB444" s="56">
        <f t="shared" si="50"/>
        <v>865.66402480000011</v>
      </c>
      <c r="AF444" s="64"/>
      <c r="AG444" s="55">
        <f t="shared" si="51"/>
        <v>830.62690680000003</v>
      </c>
      <c r="AH444" s="86"/>
      <c r="AI444" s="86"/>
      <c r="AJ444" s="86"/>
      <c r="AK444" s="64"/>
      <c r="AL444" s="55">
        <f t="shared" si="52"/>
        <v>846.62292500000001</v>
      </c>
      <c r="AP444" s="64">
        <v>297.56666666666666</v>
      </c>
      <c r="AQ444" s="65">
        <f t="shared" si="53"/>
        <v>882.59960260000003</v>
      </c>
      <c r="AR444" s="83"/>
      <c r="AS444" s="83"/>
      <c r="AT444" s="83"/>
      <c r="AU444" s="64"/>
      <c r="AV444" s="55">
        <f t="shared" si="54"/>
        <v>892.62840419999998</v>
      </c>
      <c r="AW444" s="86"/>
      <c r="AX444" s="86"/>
      <c r="AY444" s="86"/>
      <c r="AZ444" s="8"/>
      <c r="BA444" s="5">
        <f t="shared" si="55"/>
        <v>1.8255801165731784</v>
      </c>
      <c r="BB444" s="5"/>
      <c r="BC444" t="s">
        <v>14</v>
      </c>
      <c r="BD444" s="9" t="s">
        <v>15</v>
      </c>
    </row>
    <row r="445" spans="1:56" x14ac:dyDescent="0.3">
      <c r="A445" t="s">
        <v>1590</v>
      </c>
      <c r="B445" t="s">
        <v>874</v>
      </c>
      <c r="D445" s="7">
        <v>1.6</v>
      </c>
      <c r="E445" t="s">
        <v>10</v>
      </c>
      <c r="F445" t="s">
        <v>11</v>
      </c>
      <c r="G445" t="s">
        <v>1553</v>
      </c>
      <c r="I445" t="s">
        <v>1591</v>
      </c>
      <c r="O445">
        <v>84870</v>
      </c>
      <c r="P445">
        <v>416.32902739999997</v>
      </c>
      <c r="R445" s="56">
        <f t="shared" si="48"/>
        <v>439.31824779999999</v>
      </c>
      <c r="S445" s="90">
        <v>439.31420000000003</v>
      </c>
      <c r="T445" s="90">
        <v>439.3202</v>
      </c>
      <c r="U445" s="90">
        <v>439.31700000000001</v>
      </c>
      <c r="V445" s="8">
        <v>210.76666666666665</v>
      </c>
      <c r="W445" s="55">
        <f t="shared" si="49"/>
        <v>417.33630386999999</v>
      </c>
      <c r="X445" s="86">
        <v>417.3349</v>
      </c>
      <c r="Y445" s="86">
        <v>417.33479999999997</v>
      </c>
      <c r="Z445" s="86">
        <v>417.33569999999997</v>
      </c>
      <c r="AA445" s="8">
        <v>212.69999999999996</v>
      </c>
      <c r="AB445" s="56">
        <f t="shared" si="50"/>
        <v>434.36285119999997</v>
      </c>
      <c r="AF445" s="64"/>
      <c r="AG445" s="55">
        <f t="shared" si="51"/>
        <v>399.3257332</v>
      </c>
      <c r="AH445" s="86"/>
      <c r="AI445" s="86"/>
      <c r="AJ445" s="86"/>
      <c r="AK445" s="64"/>
      <c r="AL445" s="55">
        <f t="shared" si="52"/>
        <v>415.32175139999998</v>
      </c>
      <c r="AP445" s="64"/>
      <c r="AQ445" s="65">
        <f t="shared" si="53"/>
        <v>451.298429</v>
      </c>
      <c r="AR445" s="83"/>
      <c r="AS445" s="83"/>
      <c r="AT445" s="83"/>
      <c r="AU445" s="64"/>
      <c r="AV445" s="55">
        <f t="shared" si="54"/>
        <v>461.32723060000001</v>
      </c>
      <c r="AW445" s="86"/>
      <c r="AX445" s="86"/>
      <c r="AY445" s="86"/>
      <c r="AZ445" s="8"/>
      <c r="BA445" s="5">
        <f t="shared" si="55"/>
        <v>100</v>
      </c>
      <c r="BB445" s="5"/>
      <c r="BC445" t="s">
        <v>14</v>
      </c>
      <c r="BD445" s="9" t="s">
        <v>15</v>
      </c>
    </row>
    <row r="446" spans="1:56" x14ac:dyDescent="0.3">
      <c r="A446" t="s">
        <v>1592</v>
      </c>
      <c r="B446" t="s">
        <v>231</v>
      </c>
      <c r="D446" s="7">
        <v>8</v>
      </c>
      <c r="E446" t="s">
        <v>10</v>
      </c>
      <c r="F446" t="s">
        <v>11</v>
      </c>
      <c r="G446" t="s">
        <v>1556</v>
      </c>
      <c r="I446" t="s">
        <v>1593</v>
      </c>
      <c r="O446">
        <v>41688</v>
      </c>
      <c r="P446">
        <v>418.34467660000001</v>
      </c>
      <c r="R446" s="56">
        <f t="shared" si="48"/>
        <v>441.33389700000004</v>
      </c>
      <c r="S446" s="90">
        <v>441.33260000000001</v>
      </c>
      <c r="T446" s="90">
        <v>441.33629999999999</v>
      </c>
      <c r="U446" s="90">
        <v>441.33659999999998</v>
      </c>
      <c r="V446" s="8">
        <v>226.76666666666665</v>
      </c>
      <c r="W446" s="55">
        <f t="shared" si="49"/>
        <v>419.35195307000004</v>
      </c>
      <c r="AA446" s="8"/>
      <c r="AB446" s="56">
        <f t="shared" si="50"/>
        <v>436.37850040000001</v>
      </c>
      <c r="AF446" s="64"/>
      <c r="AG446" s="55">
        <f t="shared" si="51"/>
        <v>401.34138240000004</v>
      </c>
      <c r="AH446" s="86"/>
      <c r="AI446" s="86"/>
      <c r="AJ446" s="86"/>
      <c r="AK446" s="64"/>
      <c r="AL446" s="55">
        <f t="shared" si="52"/>
        <v>417.33740060000002</v>
      </c>
      <c r="AP446" s="64">
        <v>227.69999999999996</v>
      </c>
      <c r="AQ446" s="65">
        <f t="shared" si="53"/>
        <v>453.31407820000004</v>
      </c>
      <c r="AR446" s="83"/>
      <c r="AS446" s="83"/>
      <c r="AT446" s="83"/>
      <c r="AU446" s="64"/>
      <c r="AV446" s="55">
        <f t="shared" si="54"/>
        <v>463.34287980000005</v>
      </c>
      <c r="AW446" s="86"/>
      <c r="AX446" s="86"/>
      <c r="AY446" s="86"/>
      <c r="AZ446" s="8">
        <v>226.86666666666667</v>
      </c>
      <c r="BA446" s="5" t="e">
        <f t="shared" si="55"/>
        <v>#DIV/0!</v>
      </c>
      <c r="BB446" s="5"/>
      <c r="BC446" t="s">
        <v>14</v>
      </c>
      <c r="BD446" s="9" t="s">
        <v>15</v>
      </c>
    </row>
    <row r="447" spans="1:56" x14ac:dyDescent="0.3">
      <c r="A447" s="48" t="s">
        <v>1594</v>
      </c>
      <c r="B447" t="s">
        <v>1595</v>
      </c>
      <c r="D447" s="7">
        <v>6.3</v>
      </c>
      <c r="E447" t="s">
        <v>10</v>
      </c>
      <c r="F447" t="s">
        <v>11</v>
      </c>
      <c r="I447" t="s">
        <v>1596</v>
      </c>
      <c r="O447">
        <v>1968805</v>
      </c>
      <c r="P447">
        <v>393.26439599999998</v>
      </c>
      <c r="R447" s="56">
        <f t="shared" si="48"/>
        <v>416.2536164</v>
      </c>
      <c r="S447" s="90">
        <v>416.25209999999998</v>
      </c>
      <c r="T447" s="90">
        <v>416.2527</v>
      </c>
      <c r="U447" s="90">
        <v>416.255</v>
      </c>
      <c r="V447" s="8">
        <v>207.83333333333334</v>
      </c>
      <c r="W447" s="55">
        <f t="shared" si="49"/>
        <v>394.27167247</v>
      </c>
      <c r="X447" s="86">
        <v>394.26889999999997</v>
      </c>
      <c r="Y447" s="86">
        <v>394.2704</v>
      </c>
      <c r="Z447" s="86">
        <v>394.27179999999998</v>
      </c>
      <c r="AA447" s="47">
        <v>209.13333333333333</v>
      </c>
      <c r="AB447" s="56">
        <f t="shared" si="50"/>
        <v>411.29821979999997</v>
      </c>
      <c r="AF447" s="64"/>
      <c r="AG447" s="55">
        <f t="shared" si="51"/>
        <v>376.26110180000001</v>
      </c>
      <c r="AH447" s="86"/>
      <c r="AI447" s="86"/>
      <c r="AJ447" s="86"/>
      <c r="AK447" s="64"/>
      <c r="AL447" s="55">
        <f t="shared" si="52"/>
        <v>392.25711999999999</v>
      </c>
      <c r="AP447" s="64">
        <v>198.9</v>
      </c>
      <c r="AQ447" s="65">
        <f t="shared" si="53"/>
        <v>428.2337976</v>
      </c>
      <c r="AR447" s="83"/>
      <c r="AS447" s="83"/>
      <c r="AT447" s="83"/>
      <c r="AU447" s="64"/>
      <c r="AV447" s="55">
        <f t="shared" si="54"/>
        <v>438.26259920000001</v>
      </c>
      <c r="AW447" s="86"/>
      <c r="AX447" s="86"/>
      <c r="AY447" s="86"/>
      <c r="AZ447" s="8"/>
      <c r="BA447" s="5">
        <f t="shared" si="55"/>
        <v>4.8932100733184516</v>
      </c>
      <c r="BB447" s="5"/>
      <c r="BC447" t="s">
        <v>14</v>
      </c>
      <c r="BD447" s="9" t="s">
        <v>15</v>
      </c>
    </row>
    <row r="448" spans="1:56" x14ac:dyDescent="0.3">
      <c r="A448" t="s">
        <v>1597</v>
      </c>
      <c r="B448" t="s">
        <v>825</v>
      </c>
      <c r="D448" s="7">
        <v>1.3</v>
      </c>
      <c r="E448" t="s">
        <v>10</v>
      </c>
      <c r="F448" t="s">
        <v>11</v>
      </c>
      <c r="I448" t="s">
        <v>1598</v>
      </c>
      <c r="O448">
        <v>203</v>
      </c>
      <c r="P448">
        <v>449.31410679999999</v>
      </c>
      <c r="R448" s="56">
        <f t="shared" si="48"/>
        <v>472.30332720000001</v>
      </c>
      <c r="S448" s="90">
        <v>472.30059999999997</v>
      </c>
      <c r="T448" s="90">
        <v>472.30309999999997</v>
      </c>
      <c r="U448" s="90">
        <v>472.30279999999999</v>
      </c>
      <c r="V448" s="8">
        <v>203.06666666666669</v>
      </c>
      <c r="W448" s="55">
        <f t="shared" si="49"/>
        <v>450.32138327000001</v>
      </c>
      <c r="X448" s="86">
        <v>450.32229999999998</v>
      </c>
      <c r="Y448" s="86">
        <v>450.32209999999998</v>
      </c>
      <c r="Z448" s="86">
        <v>450.31889999999999</v>
      </c>
      <c r="AA448" s="8">
        <v>197.16666666666666</v>
      </c>
      <c r="AB448" s="56">
        <f t="shared" si="50"/>
        <v>467.34793059999998</v>
      </c>
      <c r="AF448" s="64"/>
      <c r="AG448" s="55">
        <f t="shared" si="51"/>
        <v>432.31081260000002</v>
      </c>
      <c r="AH448" s="86"/>
      <c r="AI448" s="86"/>
      <c r="AJ448" s="86"/>
      <c r="AK448" s="64"/>
      <c r="AL448" s="55">
        <f t="shared" si="52"/>
        <v>448.3068308</v>
      </c>
      <c r="AP448" s="64">
        <v>200.83333333333334</v>
      </c>
      <c r="AQ448" s="65">
        <f t="shared" si="53"/>
        <v>484.28350840000002</v>
      </c>
      <c r="AR448" s="83"/>
      <c r="AS448" s="83"/>
      <c r="AT448" s="83"/>
      <c r="AU448" s="64"/>
      <c r="AV448" s="55">
        <f t="shared" si="54"/>
        <v>494.31231000000002</v>
      </c>
      <c r="AW448" s="86"/>
      <c r="AX448" s="86"/>
      <c r="AY448" s="86"/>
      <c r="AZ448" s="8"/>
      <c r="BA448" s="5">
        <f t="shared" si="55"/>
        <v>-1.8596787827557155</v>
      </c>
      <c r="BB448" s="5"/>
      <c r="BC448" t="s">
        <v>14</v>
      </c>
      <c r="BD448" s="9" t="s">
        <v>15</v>
      </c>
    </row>
    <row r="449" spans="1:56" x14ac:dyDescent="0.3">
      <c r="A449" t="s">
        <v>1599</v>
      </c>
      <c r="B449" t="s">
        <v>1600</v>
      </c>
      <c r="D449" s="7">
        <v>16.7</v>
      </c>
      <c r="E449" t="s">
        <v>10</v>
      </c>
      <c r="F449" t="s">
        <v>11</v>
      </c>
      <c r="I449" t="s">
        <v>1601</v>
      </c>
      <c r="O449">
        <v>1968800</v>
      </c>
      <c r="P449">
        <v>667.64782500000001</v>
      </c>
      <c r="R449" s="56">
        <f t="shared" si="48"/>
        <v>690.63704540000003</v>
      </c>
      <c r="S449" s="90">
        <v>690.64139999999998</v>
      </c>
      <c r="T449" s="90">
        <v>690.63499999999999</v>
      </c>
      <c r="U449" s="90">
        <v>690.64089999999999</v>
      </c>
      <c r="V449" s="8">
        <v>283.73333333333329</v>
      </c>
      <c r="W449" s="55">
        <f t="shared" si="49"/>
        <v>668.65510146999998</v>
      </c>
      <c r="X449" s="86">
        <v>668.65570000000002</v>
      </c>
      <c r="Y449" s="86">
        <v>668.65470000000005</v>
      </c>
      <c r="Z449" s="86">
        <v>668.65449999999998</v>
      </c>
      <c r="AA449" s="8">
        <v>285.56666666666666</v>
      </c>
      <c r="AB449" s="56">
        <f t="shared" si="50"/>
        <v>685.68164880000006</v>
      </c>
      <c r="AF449" s="64"/>
      <c r="AG449" s="55">
        <f t="shared" si="51"/>
        <v>650.64453079999998</v>
      </c>
      <c r="AH449" s="86"/>
      <c r="AI449" s="86"/>
      <c r="AJ449" s="86"/>
      <c r="AK449" s="64"/>
      <c r="AL449" s="55">
        <f t="shared" si="52"/>
        <v>666.64054899999996</v>
      </c>
      <c r="AP449" s="64"/>
      <c r="AQ449" s="65">
        <f t="shared" si="53"/>
        <v>702.61722659999998</v>
      </c>
      <c r="AR449" s="83"/>
      <c r="AS449" s="83"/>
      <c r="AT449" s="83"/>
      <c r="AU449" s="64">
        <v>282.13333333333333</v>
      </c>
      <c r="AV449" s="55">
        <f t="shared" si="54"/>
        <v>712.64602819999993</v>
      </c>
      <c r="AW449" s="86"/>
      <c r="AX449" s="86"/>
      <c r="AY449" s="86"/>
      <c r="AZ449" s="8">
        <v>288.13333333333333</v>
      </c>
      <c r="BA449" s="5">
        <f t="shared" si="55"/>
        <v>100</v>
      </c>
      <c r="BB449" s="5"/>
      <c r="BC449" t="s">
        <v>14</v>
      </c>
      <c r="BD449" s="9" t="s">
        <v>15</v>
      </c>
    </row>
    <row r="450" spans="1:56" x14ac:dyDescent="0.3">
      <c r="A450" t="s">
        <v>1602</v>
      </c>
      <c r="B450" t="s">
        <v>1603</v>
      </c>
      <c r="D450" s="7">
        <v>13.2</v>
      </c>
      <c r="E450" t="s">
        <v>10</v>
      </c>
      <c r="F450" t="s">
        <v>11</v>
      </c>
      <c r="I450" t="s">
        <v>1604</v>
      </c>
      <c r="O450">
        <v>1968811</v>
      </c>
      <c r="P450">
        <v>509.5171522</v>
      </c>
      <c r="R450" s="56">
        <f t="shared" si="48"/>
        <v>532.50637259999996</v>
      </c>
      <c r="S450" s="90">
        <v>532.50400000000002</v>
      </c>
      <c r="T450" s="90">
        <v>532.50019999999995</v>
      </c>
      <c r="U450" s="90">
        <v>532.50639999999999</v>
      </c>
      <c r="V450" s="8">
        <v>246.93333333333331</v>
      </c>
      <c r="W450" s="55">
        <f t="shared" si="49"/>
        <v>510.52442867000002</v>
      </c>
      <c r="X450" s="86">
        <v>510.52319999999997</v>
      </c>
      <c r="Y450" s="86">
        <v>510.52359999999999</v>
      </c>
      <c r="Z450" s="86">
        <v>510.52440000000001</v>
      </c>
      <c r="AA450" s="8">
        <v>251.9</v>
      </c>
      <c r="AB450" s="56">
        <f t="shared" si="50"/>
        <v>527.55097599999999</v>
      </c>
      <c r="AF450" s="64"/>
      <c r="AG450" s="55">
        <f t="shared" si="51"/>
        <v>492.51385800000003</v>
      </c>
      <c r="AH450" s="86"/>
      <c r="AI450" s="86"/>
      <c r="AJ450" s="86"/>
      <c r="AK450" s="64"/>
      <c r="AL450" s="55">
        <f t="shared" si="52"/>
        <v>508.50987620000001</v>
      </c>
      <c r="AP450" s="64"/>
      <c r="AQ450" s="65">
        <f t="shared" si="53"/>
        <v>544.48655380000002</v>
      </c>
      <c r="AR450" s="83"/>
      <c r="AS450" s="83"/>
      <c r="AT450" s="83"/>
      <c r="AU450" s="64">
        <v>247.06666666666669</v>
      </c>
      <c r="AV450" s="55">
        <f t="shared" si="54"/>
        <v>554.51535539999998</v>
      </c>
      <c r="AW450" s="86"/>
      <c r="AX450" s="86"/>
      <c r="AY450" s="86"/>
      <c r="AZ450" s="8">
        <v>254.16666666666666</v>
      </c>
      <c r="BA450" s="5">
        <f t="shared" si="55"/>
        <v>100</v>
      </c>
      <c r="BB450" s="5"/>
      <c r="BC450" t="s">
        <v>14</v>
      </c>
      <c r="BD450" s="9" t="s">
        <v>15</v>
      </c>
    </row>
    <row r="451" spans="1:56" x14ac:dyDescent="0.3">
      <c r="A451" t="s">
        <v>1605</v>
      </c>
      <c r="B451" t="s">
        <v>1606</v>
      </c>
      <c r="D451" s="7">
        <v>1.3</v>
      </c>
      <c r="E451" t="s">
        <v>10</v>
      </c>
      <c r="F451" t="s">
        <v>11</v>
      </c>
      <c r="G451" t="s">
        <v>1563</v>
      </c>
      <c r="I451" t="s">
        <v>1607</v>
      </c>
      <c r="O451">
        <v>416</v>
      </c>
      <c r="P451">
        <v>354.24061139999998</v>
      </c>
      <c r="R451" s="56">
        <f t="shared" ref="R451:R514" si="56">P451+22.989769-0.0005486</f>
        <v>377.2298318</v>
      </c>
      <c r="S451" s="90">
        <v>377.22770000000003</v>
      </c>
      <c r="T451" s="90">
        <v>377.22859999999997</v>
      </c>
      <c r="U451" s="90">
        <v>377.23289999999997</v>
      </c>
      <c r="V451" s="8">
        <v>196.93333333333331</v>
      </c>
      <c r="W451" s="55">
        <f t="shared" ref="W451:W514" si="57">P451+1.00727647</f>
        <v>355.24788787</v>
      </c>
      <c r="AA451" s="8"/>
      <c r="AB451" s="56">
        <f t="shared" ref="AB451:AB514" si="58">P451+18.0343724-0.0005486</f>
        <v>372.27443519999997</v>
      </c>
      <c r="AF451" s="64"/>
      <c r="AG451" s="55">
        <f t="shared" ref="AG451:AG514" si="59">P451-18.0105642+1.00727</f>
        <v>337.23731720000001</v>
      </c>
      <c r="AH451" s="86"/>
      <c r="AI451" s="86"/>
      <c r="AJ451" s="86"/>
      <c r="AK451" s="64">
        <v>192.96666666666667</v>
      </c>
      <c r="AL451" s="55">
        <f t="shared" ref="AL451:AL514" si="60">P451-1.007276</f>
        <v>353.23333539999999</v>
      </c>
      <c r="AP451" s="64">
        <v>190.56666666666669</v>
      </c>
      <c r="AQ451" s="65">
        <f t="shared" ref="AQ451:AQ514" si="61">P451+34.968853+0.0005486</f>
        <v>389.210013</v>
      </c>
      <c r="AR451" s="83"/>
      <c r="AS451" s="83"/>
      <c r="AT451" s="83"/>
      <c r="AU451" s="64"/>
      <c r="AV451" s="55">
        <f t="shared" ref="AV451:AV514" si="62">P451-1.007276+46.0054792</f>
        <v>399.23881460000001</v>
      </c>
      <c r="AW451" s="86"/>
      <c r="AX451" s="86"/>
      <c r="AY451" s="86"/>
      <c r="AZ451" s="8"/>
      <c r="BA451" s="5" t="e">
        <f t="shared" ref="BA451:BA514" si="63">(AA451-AP451)/AA451*100</f>
        <v>#DIV/0!</v>
      </c>
      <c r="BB451" s="5"/>
      <c r="BC451" t="s">
        <v>14</v>
      </c>
      <c r="BD451" s="9" t="s">
        <v>15</v>
      </c>
    </row>
    <row r="452" spans="1:56" x14ac:dyDescent="0.3">
      <c r="A452" t="s">
        <v>1608</v>
      </c>
      <c r="B452" t="s">
        <v>1609</v>
      </c>
      <c r="D452" s="7">
        <v>4.9000000000000004</v>
      </c>
      <c r="E452" t="s">
        <v>10</v>
      </c>
      <c r="F452" t="s">
        <v>11</v>
      </c>
      <c r="G452" t="s">
        <v>1515</v>
      </c>
      <c r="I452" t="s">
        <v>1610</v>
      </c>
      <c r="O452">
        <v>825905</v>
      </c>
      <c r="P452">
        <v>562.41105240000002</v>
      </c>
      <c r="R452" s="56">
        <f t="shared" si="56"/>
        <v>585.40027280000004</v>
      </c>
      <c r="S452" s="90">
        <v>585.40139999999997</v>
      </c>
      <c r="T452" s="90">
        <v>585.40110000000004</v>
      </c>
      <c r="U452" s="90">
        <v>585.4008</v>
      </c>
      <c r="V452" s="8">
        <v>255.4</v>
      </c>
      <c r="W452" s="55">
        <f t="shared" si="57"/>
        <v>563.41832886999998</v>
      </c>
      <c r="X452" s="86">
        <v>563.42409999999995</v>
      </c>
      <c r="Y452" s="86">
        <v>563.42470000000003</v>
      </c>
      <c r="Z452" s="86">
        <v>563.41869999999994</v>
      </c>
      <c r="AA452" s="8">
        <v>253.86666666666667</v>
      </c>
      <c r="AB452" s="56">
        <f t="shared" si="58"/>
        <v>580.44487620000007</v>
      </c>
      <c r="AF452" s="64"/>
      <c r="AG452" s="55">
        <f t="shared" si="59"/>
        <v>545.40775819999999</v>
      </c>
      <c r="AH452" s="86"/>
      <c r="AI452" s="86"/>
      <c r="AJ452" s="86"/>
      <c r="AK452" s="64"/>
      <c r="AL452" s="55">
        <f t="shared" si="60"/>
        <v>561.40377639999997</v>
      </c>
      <c r="AP452" s="64"/>
      <c r="AQ452" s="65">
        <f t="shared" si="61"/>
        <v>597.38045399999999</v>
      </c>
      <c r="AR452" s="83"/>
      <c r="AS452" s="83"/>
      <c r="AT452" s="83"/>
      <c r="AU452" s="64"/>
      <c r="AV452" s="55">
        <f t="shared" si="62"/>
        <v>607.40925559999994</v>
      </c>
      <c r="AW452" s="86"/>
      <c r="AX452" s="86"/>
      <c r="AY452" s="86"/>
      <c r="AZ452" s="8">
        <v>254.66666666666666</v>
      </c>
      <c r="BA452" s="5">
        <f t="shared" si="63"/>
        <v>100</v>
      </c>
      <c r="BB452" s="5"/>
      <c r="BC452" t="s">
        <v>14</v>
      </c>
      <c r="BD452" s="9" t="s">
        <v>15</v>
      </c>
    </row>
    <row r="453" spans="1:56" x14ac:dyDescent="0.3">
      <c r="A453" t="s">
        <v>1611</v>
      </c>
      <c r="B453" t="s">
        <v>1612</v>
      </c>
      <c r="D453" s="7">
        <v>1.1000000000000001</v>
      </c>
      <c r="E453" t="s">
        <v>10</v>
      </c>
      <c r="F453" t="s">
        <v>11</v>
      </c>
      <c r="G453" t="s">
        <v>1518</v>
      </c>
      <c r="I453" t="s">
        <v>1613</v>
      </c>
      <c r="O453">
        <v>1968818</v>
      </c>
      <c r="P453">
        <v>538.28249119999998</v>
      </c>
      <c r="R453" s="56">
        <f t="shared" si="56"/>
        <v>561.2717116</v>
      </c>
      <c r="S453" s="90">
        <v>561.27170000000001</v>
      </c>
      <c r="T453" s="90">
        <v>561.27170000000001</v>
      </c>
      <c r="U453" s="90">
        <v>561.2713</v>
      </c>
      <c r="V453" s="8">
        <v>227.53333333333333</v>
      </c>
      <c r="W453" s="55">
        <f t="shared" si="57"/>
        <v>539.28976766999995</v>
      </c>
      <c r="X453" s="86">
        <v>539.28959999999995</v>
      </c>
      <c r="Y453" s="86">
        <v>539.29020000000003</v>
      </c>
      <c r="Z453" s="86">
        <v>539.29079999999999</v>
      </c>
      <c r="AA453" s="8">
        <v>225</v>
      </c>
      <c r="AB453" s="56">
        <f t="shared" si="58"/>
        <v>556.31631500000003</v>
      </c>
      <c r="AF453" s="64"/>
      <c r="AG453" s="55">
        <f t="shared" si="59"/>
        <v>521.27919699999995</v>
      </c>
      <c r="AH453" s="86"/>
      <c r="AI453" s="86"/>
      <c r="AJ453" s="86"/>
      <c r="AK453" s="64"/>
      <c r="AL453" s="55">
        <f t="shared" si="60"/>
        <v>537.27521519999993</v>
      </c>
      <c r="AP453" s="64">
        <v>232.26666666666665</v>
      </c>
      <c r="AQ453" s="65">
        <f t="shared" si="61"/>
        <v>573.25189279999995</v>
      </c>
      <c r="AR453" s="83"/>
      <c r="AS453" s="83"/>
      <c r="AT453" s="83"/>
      <c r="AU453" s="64">
        <v>227.86666666666667</v>
      </c>
      <c r="AV453" s="55">
        <f t="shared" si="62"/>
        <v>583.2806943999999</v>
      </c>
      <c r="AW453" s="86"/>
      <c r="AX453" s="86"/>
      <c r="AY453" s="86"/>
      <c r="AZ453" s="8">
        <v>231.83333333333334</v>
      </c>
      <c r="BA453" s="5">
        <f t="shared" si="63"/>
        <v>-3.2296296296296227</v>
      </c>
      <c r="BB453" s="5"/>
      <c r="BC453" t="s">
        <v>14</v>
      </c>
      <c r="BD453" s="9" t="s">
        <v>15</v>
      </c>
    </row>
    <row r="454" spans="1:56" x14ac:dyDescent="0.3">
      <c r="A454" t="s">
        <v>1614</v>
      </c>
      <c r="B454" t="s">
        <v>1615</v>
      </c>
      <c r="D454" s="7">
        <v>6.6</v>
      </c>
      <c r="E454" t="s">
        <v>10</v>
      </c>
      <c r="F454" t="s">
        <v>11</v>
      </c>
      <c r="G454" t="s">
        <v>1522</v>
      </c>
      <c r="I454" t="s">
        <v>1616</v>
      </c>
      <c r="O454">
        <v>1968817</v>
      </c>
      <c r="P454">
        <v>707.47370899999999</v>
      </c>
      <c r="R454" s="56">
        <f t="shared" si="56"/>
        <v>730.46292940000001</v>
      </c>
      <c r="S454" s="90">
        <v>730.46410000000003</v>
      </c>
      <c r="T454" s="90">
        <v>730.46190000000001</v>
      </c>
      <c r="U454" s="90">
        <v>730.46320000000003</v>
      </c>
      <c r="V454" s="8">
        <v>275.66666666666669</v>
      </c>
      <c r="W454" s="55">
        <f t="shared" si="57"/>
        <v>708.48098546999995</v>
      </c>
      <c r="X454" s="86">
        <v>708.4819</v>
      </c>
      <c r="Y454" s="86">
        <v>708.48040000000003</v>
      </c>
      <c r="Z454" s="86">
        <v>708.48019999999997</v>
      </c>
      <c r="AA454" s="8">
        <v>271.26666666666665</v>
      </c>
      <c r="AB454" s="56">
        <f t="shared" si="58"/>
        <v>725.50753280000004</v>
      </c>
      <c r="AF454" s="64"/>
      <c r="AG454" s="55">
        <f t="shared" si="59"/>
        <v>690.47041479999996</v>
      </c>
      <c r="AH454" s="86"/>
      <c r="AI454" s="86"/>
      <c r="AJ454" s="86"/>
      <c r="AK454" s="64"/>
      <c r="AL454" s="55">
        <f t="shared" si="60"/>
        <v>706.46643299999994</v>
      </c>
      <c r="AP454" s="64">
        <v>270.53333333333336</v>
      </c>
      <c r="AQ454" s="65">
        <f t="shared" si="61"/>
        <v>742.44311059999995</v>
      </c>
      <c r="AR454" s="83"/>
      <c r="AS454" s="83"/>
      <c r="AT454" s="83"/>
      <c r="AU454" s="64"/>
      <c r="AV454" s="55">
        <f t="shared" si="62"/>
        <v>752.47191219999991</v>
      </c>
      <c r="AW454" s="86"/>
      <c r="AX454" s="86"/>
      <c r="AY454" s="86"/>
      <c r="AZ454" s="8"/>
      <c r="BA454" s="5">
        <f t="shared" si="63"/>
        <v>0.27033669206191635</v>
      </c>
      <c r="BB454" s="5"/>
      <c r="BC454" t="s">
        <v>14</v>
      </c>
      <c r="BD454" s="9" t="s">
        <v>15</v>
      </c>
    </row>
    <row r="455" spans="1:56" x14ac:dyDescent="0.3">
      <c r="A455" t="s">
        <v>1617</v>
      </c>
      <c r="B455" t="s">
        <v>1618</v>
      </c>
      <c r="D455" s="7">
        <v>11.5</v>
      </c>
      <c r="E455" t="s">
        <v>10</v>
      </c>
      <c r="F455" t="s">
        <v>11</v>
      </c>
      <c r="G455" t="s">
        <v>1526</v>
      </c>
      <c r="I455" t="s">
        <v>1619</v>
      </c>
      <c r="O455">
        <v>83745</v>
      </c>
      <c r="P455">
        <v>716.58319359999996</v>
      </c>
      <c r="R455" s="56">
        <f t="shared" si="56"/>
        <v>739.57241399999998</v>
      </c>
      <c r="S455" s="90">
        <v>739.57219999999995</v>
      </c>
      <c r="T455" s="90">
        <v>739.57249999999999</v>
      </c>
      <c r="U455" s="90">
        <v>739.57370000000003</v>
      </c>
      <c r="V455" s="8">
        <v>289.70000000000005</v>
      </c>
      <c r="W455" s="55">
        <f t="shared" si="57"/>
        <v>717.59047006999992</v>
      </c>
      <c r="X455" s="86">
        <v>717.59079999999994</v>
      </c>
      <c r="Y455" s="86">
        <v>717.59029999999996</v>
      </c>
      <c r="Z455" s="86">
        <v>717.59299999999996</v>
      </c>
      <c r="AA455" s="8">
        <v>288.23333333333335</v>
      </c>
      <c r="AB455" s="56">
        <f t="shared" si="58"/>
        <v>734.61701740000001</v>
      </c>
      <c r="AF455" s="64"/>
      <c r="AG455" s="55">
        <f t="shared" si="59"/>
        <v>699.57989939999993</v>
      </c>
      <c r="AH455" s="86"/>
      <c r="AI455" s="86"/>
      <c r="AJ455" s="86"/>
      <c r="AK455" s="64"/>
      <c r="AL455" s="55">
        <f t="shared" si="60"/>
        <v>715.57591759999991</v>
      </c>
      <c r="AP455" s="64"/>
      <c r="AQ455" s="65">
        <f t="shared" si="61"/>
        <v>751.55259519999993</v>
      </c>
      <c r="AR455" s="83"/>
      <c r="AS455" s="83"/>
      <c r="AT455" s="83"/>
      <c r="AU455" s="64"/>
      <c r="AV455" s="55">
        <f t="shared" si="62"/>
        <v>761.58139679999988</v>
      </c>
      <c r="AW455" s="86"/>
      <c r="AX455" s="86"/>
      <c r="AY455" s="86"/>
      <c r="AZ455" s="8">
        <v>290.53333333333336</v>
      </c>
      <c r="BA455" s="5">
        <f t="shared" si="63"/>
        <v>100</v>
      </c>
      <c r="BB455" s="5"/>
      <c r="BC455" t="s">
        <v>14</v>
      </c>
      <c r="BD455" s="9" t="s">
        <v>15</v>
      </c>
    </row>
    <row r="456" spans="1:56" x14ac:dyDescent="0.3">
      <c r="A456" t="s">
        <v>1620</v>
      </c>
      <c r="B456" t="s">
        <v>1621</v>
      </c>
      <c r="D456" s="7">
        <v>10.6</v>
      </c>
      <c r="E456" t="s">
        <v>10</v>
      </c>
      <c r="F456" t="s">
        <v>11</v>
      </c>
      <c r="G456" t="s">
        <v>1533</v>
      </c>
      <c r="I456" t="s">
        <v>1622</v>
      </c>
      <c r="O456">
        <v>1968815</v>
      </c>
      <c r="P456">
        <v>857.57816839999998</v>
      </c>
      <c r="R456" s="56">
        <f t="shared" si="56"/>
        <v>880.5673888</v>
      </c>
      <c r="S456" s="90">
        <v>880.56740000000002</v>
      </c>
      <c r="T456" s="90">
        <v>880.56719999999996</v>
      </c>
      <c r="U456" s="90">
        <v>880.56910000000005</v>
      </c>
      <c r="V456" s="8">
        <v>300.9666666666667</v>
      </c>
      <c r="W456" s="55">
        <f t="shared" si="57"/>
        <v>858.58544486999995</v>
      </c>
      <c r="X456" s="86">
        <v>858.59069999999997</v>
      </c>
      <c r="Y456" s="86">
        <v>858.58590000000004</v>
      </c>
      <c r="Z456" s="86">
        <v>858.59010000000001</v>
      </c>
      <c r="AA456" s="8">
        <v>302.56666666666666</v>
      </c>
      <c r="AB456" s="56">
        <f t="shared" si="58"/>
        <v>875.61199220000003</v>
      </c>
      <c r="AF456" s="64">
        <v>302.2</v>
      </c>
      <c r="AG456" s="55">
        <f t="shared" si="59"/>
        <v>840.57487419999995</v>
      </c>
      <c r="AH456" s="86"/>
      <c r="AI456" s="86"/>
      <c r="AJ456" s="86"/>
      <c r="AK456" s="64"/>
      <c r="AL456" s="55">
        <f t="shared" si="60"/>
        <v>856.57089239999993</v>
      </c>
      <c r="AP456" s="64">
        <v>299.23333333333335</v>
      </c>
      <c r="AQ456" s="65">
        <f t="shared" si="61"/>
        <v>892.54756999999995</v>
      </c>
      <c r="AR456" s="83"/>
      <c r="AS456" s="83"/>
      <c r="AT456" s="83"/>
      <c r="AU456" s="64"/>
      <c r="AV456" s="55">
        <f t="shared" si="62"/>
        <v>902.5763715999999</v>
      </c>
      <c r="AW456" s="86"/>
      <c r="AX456" s="86"/>
      <c r="AY456" s="86"/>
      <c r="AZ456" s="8"/>
      <c r="BA456" s="5">
        <f t="shared" si="63"/>
        <v>1.1016855789357654</v>
      </c>
      <c r="BB456" s="5"/>
      <c r="BC456" t="s">
        <v>14</v>
      </c>
      <c r="BD456" s="9" t="s">
        <v>15</v>
      </c>
    </row>
    <row r="457" spans="1:56" x14ac:dyDescent="0.3">
      <c r="A457" t="s">
        <v>1623</v>
      </c>
      <c r="B457" t="s">
        <v>1624</v>
      </c>
      <c r="D457" s="7">
        <v>11.1</v>
      </c>
      <c r="E457" t="s">
        <v>10</v>
      </c>
      <c r="F457" t="s">
        <v>11</v>
      </c>
      <c r="G457" t="s">
        <v>1537</v>
      </c>
      <c r="I457" t="s">
        <v>1625</v>
      </c>
      <c r="O457">
        <v>53977</v>
      </c>
      <c r="P457">
        <v>728.58319359999996</v>
      </c>
      <c r="R457" s="56">
        <f t="shared" si="56"/>
        <v>751.57241399999998</v>
      </c>
      <c r="S457" s="90">
        <v>751.57259999999997</v>
      </c>
      <c r="T457" s="90">
        <v>751.57370000000003</v>
      </c>
      <c r="U457" s="90">
        <v>751.57159999999999</v>
      </c>
      <c r="V457" s="8">
        <v>288.06666666666666</v>
      </c>
      <c r="W457" s="55">
        <f t="shared" si="57"/>
        <v>729.59047006999992</v>
      </c>
      <c r="X457" s="86">
        <v>729.58969999999999</v>
      </c>
      <c r="Y457" s="86">
        <v>729.59299999999996</v>
      </c>
      <c r="Z457" s="86">
        <v>729.59410000000003</v>
      </c>
      <c r="AA457" s="8">
        <v>288.66666666666669</v>
      </c>
      <c r="AB457" s="56">
        <f t="shared" si="58"/>
        <v>746.61701740000001</v>
      </c>
      <c r="AF457" s="64"/>
      <c r="AG457" s="55">
        <f t="shared" si="59"/>
        <v>711.57989939999993</v>
      </c>
      <c r="AH457" s="86"/>
      <c r="AI457" s="86"/>
      <c r="AJ457" s="86"/>
      <c r="AK457" s="64"/>
      <c r="AL457" s="55">
        <f t="shared" si="60"/>
        <v>727.57591759999991</v>
      </c>
      <c r="AP457" s="64"/>
      <c r="AQ457" s="65">
        <f t="shared" si="61"/>
        <v>763.55259519999993</v>
      </c>
      <c r="AR457" s="83"/>
      <c r="AS457" s="83"/>
      <c r="AT457" s="83"/>
      <c r="AU457" s="64"/>
      <c r="AV457" s="55">
        <f t="shared" si="62"/>
        <v>773.58139679999988</v>
      </c>
      <c r="AW457" s="86"/>
      <c r="AX457" s="86"/>
      <c r="AY457" s="86"/>
      <c r="AZ457" s="8">
        <v>291.46666666666664</v>
      </c>
      <c r="BA457" s="5">
        <f t="shared" si="63"/>
        <v>100</v>
      </c>
      <c r="BB457" s="5"/>
      <c r="BC457" t="s">
        <v>14</v>
      </c>
      <c r="BD457" s="9" t="s">
        <v>15</v>
      </c>
    </row>
    <row r="458" spans="1:56" x14ac:dyDescent="0.3">
      <c r="A458" t="s">
        <v>1626</v>
      </c>
      <c r="B458" t="s">
        <v>1627</v>
      </c>
      <c r="D458" s="7">
        <v>11.7</v>
      </c>
      <c r="E458" t="s">
        <v>10</v>
      </c>
      <c r="F458" t="s">
        <v>11</v>
      </c>
      <c r="G458" t="s">
        <v>1541</v>
      </c>
      <c r="I458" t="s">
        <v>1628</v>
      </c>
      <c r="O458">
        <v>1968813</v>
      </c>
      <c r="P458">
        <v>579.52263140000002</v>
      </c>
      <c r="R458" s="56">
        <f t="shared" si="56"/>
        <v>602.51185180000004</v>
      </c>
      <c r="S458" s="90">
        <v>602.50890000000004</v>
      </c>
      <c r="T458" s="90">
        <v>602.51229999999998</v>
      </c>
      <c r="U458" s="90">
        <v>602.50819999999999</v>
      </c>
      <c r="V458" s="8">
        <v>258.23333333333335</v>
      </c>
      <c r="W458" s="55">
        <f t="shared" si="57"/>
        <v>580.52990786999999</v>
      </c>
      <c r="X458" s="86">
        <v>580.53020000000004</v>
      </c>
      <c r="Y458" s="86">
        <v>580.52689999999996</v>
      </c>
      <c r="Z458" s="86">
        <v>580.52570000000003</v>
      </c>
      <c r="AA458" s="8">
        <v>262.76666666666665</v>
      </c>
      <c r="AB458" s="56">
        <f t="shared" si="58"/>
        <v>597.55645520000007</v>
      </c>
      <c r="AF458" s="64"/>
      <c r="AG458" s="55">
        <f t="shared" si="59"/>
        <v>562.5193372</v>
      </c>
      <c r="AH458" s="86"/>
      <c r="AI458" s="86"/>
      <c r="AJ458" s="86"/>
      <c r="AK458" s="64">
        <v>263.03333333333336</v>
      </c>
      <c r="AL458" s="55">
        <f t="shared" si="60"/>
        <v>578.51535539999998</v>
      </c>
      <c r="AP458" s="64">
        <v>265.13333333333333</v>
      </c>
      <c r="AQ458" s="65">
        <f t="shared" si="61"/>
        <v>614.49203299999999</v>
      </c>
      <c r="AR458" s="83"/>
      <c r="AS458" s="83"/>
      <c r="AT458" s="83"/>
      <c r="AU458" s="64"/>
      <c r="AV458" s="55">
        <f t="shared" si="62"/>
        <v>624.52083459999994</v>
      </c>
      <c r="AW458" s="86"/>
      <c r="AX458" s="86"/>
      <c r="AY458" s="86"/>
      <c r="AZ458" s="8">
        <v>264.56666666666666</v>
      </c>
      <c r="BA458" s="5">
        <f t="shared" si="63"/>
        <v>-0.90067233286820025</v>
      </c>
      <c r="BB458" s="5"/>
      <c r="BC458" t="s">
        <v>14</v>
      </c>
      <c r="BD458" s="9" t="s">
        <v>15</v>
      </c>
    </row>
    <row r="459" spans="1:56" x14ac:dyDescent="0.3">
      <c r="A459" t="s">
        <v>1629</v>
      </c>
      <c r="B459" t="s">
        <v>991</v>
      </c>
      <c r="D459" s="7">
        <v>2.1</v>
      </c>
      <c r="E459" t="s">
        <v>10</v>
      </c>
      <c r="F459" t="s">
        <v>11</v>
      </c>
      <c r="G459" t="s">
        <v>1553</v>
      </c>
      <c r="I459" t="s">
        <v>1630</v>
      </c>
      <c r="O459">
        <v>53902</v>
      </c>
      <c r="P459">
        <v>297.26676500000002</v>
      </c>
      <c r="R459" s="56">
        <f t="shared" si="56"/>
        <v>320.25598540000004</v>
      </c>
      <c r="S459" s="90">
        <v>320.25529999999998</v>
      </c>
      <c r="T459" s="90">
        <v>320.25479999999999</v>
      </c>
      <c r="U459" s="90">
        <v>320.25450000000001</v>
      </c>
      <c r="V459" s="8">
        <v>184.06666666666669</v>
      </c>
      <c r="W459" s="55">
        <f t="shared" si="57"/>
        <v>298.27404147000004</v>
      </c>
      <c r="AA459" s="8"/>
      <c r="AB459" s="56">
        <f t="shared" si="58"/>
        <v>315.30058880000001</v>
      </c>
      <c r="AF459" s="64"/>
      <c r="AG459" s="55">
        <f t="shared" si="59"/>
        <v>280.26347080000005</v>
      </c>
      <c r="AH459" s="86"/>
      <c r="AI459" s="86"/>
      <c r="AJ459" s="86"/>
      <c r="AK459" s="64">
        <v>179.6</v>
      </c>
      <c r="AL459" s="55">
        <f t="shared" si="60"/>
        <v>296.25948900000003</v>
      </c>
      <c r="AP459" s="64"/>
      <c r="AQ459" s="65">
        <f t="shared" si="61"/>
        <v>332.23616660000005</v>
      </c>
      <c r="AR459" s="83"/>
      <c r="AS459" s="83"/>
      <c r="AT459" s="83"/>
      <c r="AU459" s="64"/>
      <c r="AV459" s="55">
        <f t="shared" si="62"/>
        <v>342.26496820000006</v>
      </c>
      <c r="AW459" s="86"/>
      <c r="AX459" s="86"/>
      <c r="AY459" s="86"/>
      <c r="AZ459" s="8"/>
      <c r="BA459" s="5" t="e">
        <f t="shared" si="63"/>
        <v>#DIV/0!</v>
      </c>
      <c r="BB459" s="5"/>
      <c r="BC459" t="s">
        <v>14</v>
      </c>
      <c r="BD459" s="9" t="s">
        <v>15</v>
      </c>
    </row>
    <row r="460" spans="1:56" x14ac:dyDescent="0.3">
      <c r="A460" t="s">
        <v>1631</v>
      </c>
      <c r="B460" t="s">
        <v>1632</v>
      </c>
      <c r="D460" s="7">
        <v>10.9</v>
      </c>
      <c r="E460" t="s">
        <v>10</v>
      </c>
      <c r="F460" t="s">
        <v>11</v>
      </c>
      <c r="G460" t="s">
        <v>1556</v>
      </c>
      <c r="I460" t="s">
        <v>1633</v>
      </c>
      <c r="O460">
        <v>7125</v>
      </c>
      <c r="P460">
        <v>861.61770920000004</v>
      </c>
      <c r="R460" s="56">
        <f t="shared" si="56"/>
        <v>884.60692960000006</v>
      </c>
      <c r="S460" s="90">
        <v>884.60490000000004</v>
      </c>
      <c r="T460" s="90">
        <v>884.60599999999999</v>
      </c>
      <c r="U460" s="90">
        <v>884.61080000000004</v>
      </c>
      <c r="V460" s="8">
        <v>304.4666666666667</v>
      </c>
      <c r="W460" s="55">
        <f t="shared" si="57"/>
        <v>862.62498567</v>
      </c>
      <c r="X460" s="86">
        <v>862.62549999999999</v>
      </c>
      <c r="Y460" s="86">
        <v>862.62400000000002</v>
      </c>
      <c r="Z460" s="86">
        <v>862.62950000000001</v>
      </c>
      <c r="AA460" s="8">
        <v>303.96666666666664</v>
      </c>
      <c r="AB460" s="56">
        <f t="shared" si="58"/>
        <v>879.65153300000009</v>
      </c>
      <c r="AF460" s="64"/>
      <c r="AG460" s="55">
        <f t="shared" si="59"/>
        <v>844.61441500000001</v>
      </c>
      <c r="AH460" s="86"/>
      <c r="AI460" s="86"/>
      <c r="AJ460" s="86"/>
      <c r="AK460" s="64"/>
      <c r="AL460" s="55">
        <f t="shared" si="60"/>
        <v>860.61043319999999</v>
      </c>
      <c r="AP460" s="63"/>
      <c r="AQ460" s="65">
        <f t="shared" si="61"/>
        <v>896.5871108</v>
      </c>
      <c r="AR460" s="83"/>
      <c r="AS460" s="83"/>
      <c r="AT460" s="83"/>
      <c r="AU460" s="64"/>
      <c r="AV460" s="55">
        <f t="shared" si="62"/>
        <v>906.61591239999996</v>
      </c>
      <c r="AW460" s="86"/>
      <c r="AX460" s="86"/>
      <c r="AY460" s="86"/>
      <c r="AZ460" s="8">
        <v>308.10000000000002</v>
      </c>
      <c r="BA460" s="5">
        <f t="shared" si="63"/>
        <v>100</v>
      </c>
      <c r="BB460" s="5"/>
      <c r="BC460" t="s">
        <v>14</v>
      </c>
      <c r="BD460" s="9" t="s">
        <v>15</v>
      </c>
    </row>
    <row r="461" spans="1:56" x14ac:dyDescent="0.3">
      <c r="A461" t="s">
        <v>1634</v>
      </c>
      <c r="B461" t="s">
        <v>1635</v>
      </c>
      <c r="D461" s="7">
        <v>12</v>
      </c>
      <c r="E461" t="s">
        <v>10</v>
      </c>
      <c r="F461" t="s">
        <v>11</v>
      </c>
      <c r="I461" t="s">
        <v>1636</v>
      </c>
      <c r="O461">
        <v>1968814</v>
      </c>
      <c r="P461">
        <v>889.63124960000005</v>
      </c>
      <c r="R461" s="56">
        <f t="shared" si="56"/>
        <v>912.62047000000007</v>
      </c>
      <c r="S461" s="90">
        <v>912.62509999999997</v>
      </c>
      <c r="T461" s="90">
        <v>912.62019999999995</v>
      </c>
      <c r="U461" s="90">
        <v>912.62360000000001</v>
      </c>
      <c r="V461" s="8">
        <v>308.43333333333334</v>
      </c>
      <c r="W461" s="55">
        <f t="shared" si="57"/>
        <v>890.63852607000001</v>
      </c>
      <c r="X461" s="86">
        <v>890.64390000000003</v>
      </c>
      <c r="Y461" s="86">
        <v>890.6395</v>
      </c>
      <c r="Z461" s="86">
        <v>890.64049999999997</v>
      </c>
      <c r="AA461" s="8">
        <v>308.5333333333333</v>
      </c>
      <c r="AB461" s="56">
        <f t="shared" si="58"/>
        <v>907.6650734000001</v>
      </c>
      <c r="AF461" s="64"/>
      <c r="AG461" s="55">
        <f t="shared" si="59"/>
        <v>872.62795540000002</v>
      </c>
      <c r="AH461" s="86"/>
      <c r="AI461" s="86"/>
      <c r="AJ461" s="86"/>
      <c r="AK461" s="64">
        <v>308.56666666666666</v>
      </c>
      <c r="AL461" s="55">
        <f t="shared" si="60"/>
        <v>888.6239736</v>
      </c>
      <c r="AP461" s="64">
        <v>301.86666666666673</v>
      </c>
      <c r="AQ461" s="65">
        <f t="shared" si="61"/>
        <v>924.60065120000002</v>
      </c>
      <c r="AR461" s="83"/>
      <c r="AS461" s="83"/>
      <c r="AT461" s="83"/>
      <c r="AU461" s="64"/>
      <c r="AV461" s="55">
        <f t="shared" si="62"/>
        <v>934.62945279999997</v>
      </c>
      <c r="AW461" s="86"/>
      <c r="AX461" s="86"/>
      <c r="AY461" s="86"/>
      <c r="AZ461" s="8"/>
      <c r="BA461" s="5">
        <f t="shared" si="63"/>
        <v>2.1607605877268492</v>
      </c>
      <c r="BB461" s="5"/>
      <c r="BC461" t="s">
        <v>14</v>
      </c>
      <c r="BD461" s="9" t="s">
        <v>15</v>
      </c>
    </row>
    <row r="462" spans="1:56" x14ac:dyDescent="0.3">
      <c r="A462" t="s">
        <v>1637</v>
      </c>
      <c r="B462" t="s">
        <v>1638</v>
      </c>
      <c r="D462" s="7">
        <v>4.5</v>
      </c>
      <c r="E462" t="s">
        <v>10</v>
      </c>
      <c r="F462" t="s">
        <v>11</v>
      </c>
      <c r="I462" t="s">
        <v>1639</v>
      </c>
      <c r="O462">
        <v>43408</v>
      </c>
      <c r="P462">
        <v>474.38212299999998</v>
      </c>
      <c r="R462" s="56">
        <f t="shared" si="56"/>
        <v>497.3713434</v>
      </c>
      <c r="S462" s="90">
        <v>497.37259999999998</v>
      </c>
      <c r="T462" s="90">
        <v>497.37450000000001</v>
      </c>
      <c r="U462" s="90">
        <v>497.37090000000001</v>
      </c>
      <c r="V462" s="8">
        <v>225.76666666666665</v>
      </c>
      <c r="W462" s="55">
        <f t="shared" si="57"/>
        <v>475.38939947</v>
      </c>
      <c r="X462" s="86">
        <v>475.39049999999997</v>
      </c>
      <c r="Y462" s="86">
        <v>475.392</v>
      </c>
      <c r="Z462" s="86">
        <v>475.38569999999999</v>
      </c>
      <c r="AA462" s="8">
        <v>230.23333333333335</v>
      </c>
      <c r="AB462" s="56">
        <f t="shared" si="58"/>
        <v>492.41594679999997</v>
      </c>
      <c r="AF462" s="64"/>
      <c r="AG462" s="55">
        <f t="shared" si="59"/>
        <v>457.37882880000001</v>
      </c>
      <c r="AH462" s="86"/>
      <c r="AI462" s="86"/>
      <c r="AJ462" s="86"/>
      <c r="AK462" s="64"/>
      <c r="AL462" s="55">
        <f t="shared" si="60"/>
        <v>473.37484699999999</v>
      </c>
      <c r="AP462" s="64">
        <v>234.63333333333333</v>
      </c>
      <c r="AQ462" s="65">
        <f t="shared" si="61"/>
        <v>509.3515246</v>
      </c>
      <c r="AR462" s="83"/>
      <c r="AS462" s="83"/>
      <c r="AT462" s="83"/>
      <c r="AU462" s="64">
        <v>230.16666666666666</v>
      </c>
      <c r="AV462" s="55">
        <f t="shared" si="62"/>
        <v>519.38032620000001</v>
      </c>
      <c r="AW462" s="86"/>
      <c r="AX462" s="86"/>
      <c r="AY462" s="86"/>
      <c r="AZ462" s="8">
        <v>234.13333333333333</v>
      </c>
      <c r="BA462" s="5">
        <f t="shared" si="63"/>
        <v>-1.9111046764152211</v>
      </c>
      <c r="BB462" s="5"/>
      <c r="BC462" t="s">
        <v>14</v>
      </c>
      <c r="BD462" s="9" t="s">
        <v>15</v>
      </c>
    </row>
    <row r="463" spans="1:56" x14ac:dyDescent="0.3">
      <c r="A463" t="s">
        <v>1640</v>
      </c>
      <c r="B463" t="s">
        <v>1641</v>
      </c>
      <c r="D463" s="7">
        <v>11.6</v>
      </c>
      <c r="E463" t="s">
        <v>10</v>
      </c>
      <c r="F463" t="s">
        <v>11</v>
      </c>
      <c r="I463" t="s">
        <v>1642</v>
      </c>
      <c r="O463">
        <v>53971</v>
      </c>
      <c r="P463">
        <v>555.52263140000002</v>
      </c>
      <c r="R463" s="56">
        <f t="shared" si="56"/>
        <v>578.51185180000004</v>
      </c>
      <c r="S463" s="90">
        <v>578.50959999999998</v>
      </c>
      <c r="T463" s="90">
        <v>578.51099999999997</v>
      </c>
      <c r="U463" s="90">
        <v>578.5136</v>
      </c>
      <c r="V463" s="8">
        <v>258.60000000000002</v>
      </c>
      <c r="W463" s="55">
        <f t="shared" si="57"/>
        <v>556.52990786999999</v>
      </c>
      <c r="X463" s="86">
        <v>556.52850000000001</v>
      </c>
      <c r="Y463" s="86">
        <v>556.53009999999995</v>
      </c>
      <c r="Z463" s="86">
        <v>556.53240000000005</v>
      </c>
      <c r="AA463" s="8">
        <v>260.2</v>
      </c>
      <c r="AB463" s="56">
        <f t="shared" si="58"/>
        <v>573.55645520000007</v>
      </c>
      <c r="AF463" s="64"/>
      <c r="AG463" s="55">
        <f t="shared" si="59"/>
        <v>538.5193372</v>
      </c>
      <c r="AH463" s="86"/>
      <c r="AI463" s="86"/>
      <c r="AJ463" s="86"/>
      <c r="AK463" s="64"/>
      <c r="AL463" s="55">
        <f t="shared" si="60"/>
        <v>554.51535539999998</v>
      </c>
      <c r="AP463" s="64">
        <v>262.13333333333338</v>
      </c>
      <c r="AQ463" s="65">
        <f t="shared" si="61"/>
        <v>590.49203299999999</v>
      </c>
      <c r="AR463" s="83"/>
      <c r="AS463" s="83"/>
      <c r="AT463" s="83"/>
      <c r="AU463" s="64">
        <v>256.8</v>
      </c>
      <c r="AV463" s="55">
        <f t="shared" si="62"/>
        <v>600.52083459999994</v>
      </c>
      <c r="AW463" s="86"/>
      <c r="AX463" s="86"/>
      <c r="AY463" s="86"/>
      <c r="AZ463" s="8">
        <v>261.7</v>
      </c>
      <c r="BA463" s="5">
        <f t="shared" si="63"/>
        <v>-0.74301819113504775</v>
      </c>
      <c r="BB463" s="5"/>
      <c r="BC463" t="s">
        <v>14</v>
      </c>
      <c r="BD463" s="9" t="s">
        <v>15</v>
      </c>
    </row>
    <row r="464" spans="1:56" x14ac:dyDescent="0.3">
      <c r="A464" t="s">
        <v>1643</v>
      </c>
      <c r="B464" t="s">
        <v>1644</v>
      </c>
      <c r="D464" s="7">
        <v>1.6</v>
      </c>
      <c r="E464" t="s">
        <v>10</v>
      </c>
      <c r="F464" t="s">
        <v>11</v>
      </c>
      <c r="I464" t="s">
        <v>1645</v>
      </c>
      <c r="O464">
        <v>64717</v>
      </c>
      <c r="P464">
        <v>283.2147324</v>
      </c>
      <c r="R464" s="56">
        <f t="shared" si="56"/>
        <v>306.20395280000002</v>
      </c>
      <c r="S464" s="90">
        <v>306.20389999999998</v>
      </c>
      <c r="T464" s="90">
        <v>306.20409999999998</v>
      </c>
      <c r="U464" s="90">
        <v>306.20209999999997</v>
      </c>
      <c r="V464" s="8">
        <v>182.9</v>
      </c>
      <c r="W464" s="55">
        <f t="shared" si="57"/>
        <v>284.22200887000002</v>
      </c>
      <c r="X464" s="86">
        <v>284.22250000000003</v>
      </c>
      <c r="Y464" s="86">
        <v>284.22250000000003</v>
      </c>
      <c r="Z464" s="86">
        <v>284.221</v>
      </c>
      <c r="AA464" s="8">
        <v>180.33333333333334</v>
      </c>
      <c r="AB464" s="56">
        <f t="shared" si="58"/>
        <v>301.2485562</v>
      </c>
      <c r="AF464" s="64"/>
      <c r="AG464" s="55">
        <f t="shared" si="59"/>
        <v>266.21143820000003</v>
      </c>
      <c r="AH464" s="86"/>
      <c r="AI464" s="86"/>
      <c r="AJ464" s="86"/>
      <c r="AK464" s="64">
        <v>179.53333333333333</v>
      </c>
      <c r="AL464" s="55">
        <f t="shared" si="60"/>
        <v>282.20745640000001</v>
      </c>
      <c r="AP464" s="64">
        <v>176.76666666666665</v>
      </c>
      <c r="AQ464" s="65">
        <f t="shared" si="61"/>
        <v>318.18413400000003</v>
      </c>
      <c r="AR464" s="83"/>
      <c r="AS464" s="83"/>
      <c r="AT464" s="83"/>
      <c r="AU464" s="64"/>
      <c r="AV464" s="55">
        <f t="shared" si="62"/>
        <v>328.21293560000004</v>
      </c>
      <c r="AW464" s="86"/>
      <c r="AX464" s="86"/>
      <c r="AY464" s="86"/>
      <c r="AZ464" s="8"/>
      <c r="BA464" s="5">
        <f t="shared" si="63"/>
        <v>1.9778188539741355</v>
      </c>
      <c r="BB464" s="5"/>
      <c r="BC464" t="s">
        <v>14</v>
      </c>
      <c r="BD464" s="9" t="s">
        <v>15</v>
      </c>
    </row>
    <row r="465" spans="1:56" x14ac:dyDescent="0.3">
      <c r="A465" s="48" t="s">
        <v>1646</v>
      </c>
      <c r="B465" t="s">
        <v>1647</v>
      </c>
      <c r="D465" s="7">
        <v>5.9</v>
      </c>
      <c r="E465" t="s">
        <v>10</v>
      </c>
      <c r="F465" t="s">
        <v>11</v>
      </c>
      <c r="I465" t="s">
        <v>1648</v>
      </c>
      <c r="O465">
        <v>991087</v>
      </c>
      <c r="P465">
        <v>313.26168000000001</v>
      </c>
      <c r="R465" s="56">
        <f t="shared" si="56"/>
        <v>336.25090040000003</v>
      </c>
      <c r="S465" s="90">
        <v>336.25229999999999</v>
      </c>
      <c r="T465" s="90">
        <v>336.25009999999997</v>
      </c>
      <c r="U465" s="90">
        <v>336.25110000000001</v>
      </c>
      <c r="V465" s="8">
        <v>189.4</v>
      </c>
      <c r="W465" s="55">
        <f t="shared" si="57"/>
        <v>314.26895647000003</v>
      </c>
      <c r="X465" s="86">
        <v>314.2704</v>
      </c>
      <c r="Y465" s="86">
        <v>314.26949999999999</v>
      </c>
      <c r="Z465" s="86">
        <v>314.2688</v>
      </c>
      <c r="AA465" s="47">
        <v>195.63333333333333</v>
      </c>
      <c r="AB465" s="56">
        <f t="shared" si="58"/>
        <v>331.29550380000001</v>
      </c>
      <c r="AF465" s="64"/>
      <c r="AG465" s="55">
        <f t="shared" si="59"/>
        <v>296.25838580000004</v>
      </c>
      <c r="AH465" s="86"/>
      <c r="AI465" s="86"/>
      <c r="AJ465" s="86"/>
      <c r="AK465" s="64"/>
      <c r="AL465" s="55">
        <f t="shared" si="60"/>
        <v>312.25440400000002</v>
      </c>
      <c r="AP465" s="64">
        <v>185.46666666666667</v>
      </c>
      <c r="AQ465" s="65">
        <f t="shared" si="61"/>
        <v>348.23108160000004</v>
      </c>
      <c r="AR465" s="83"/>
      <c r="AS465" s="83"/>
      <c r="AT465" s="83"/>
      <c r="AU465" s="64"/>
      <c r="AV465" s="55">
        <f t="shared" si="62"/>
        <v>358.25988320000005</v>
      </c>
      <c r="AW465" s="86"/>
      <c r="AX465" s="86"/>
      <c r="AY465" s="86"/>
      <c r="AZ465" s="8"/>
      <c r="BA465" s="5">
        <f t="shared" si="63"/>
        <v>5.1967967285738581</v>
      </c>
      <c r="BB465" s="5"/>
      <c r="BC465" t="s">
        <v>14</v>
      </c>
      <c r="BD465" s="9" t="s">
        <v>15</v>
      </c>
    </row>
    <row r="466" spans="1:56" x14ac:dyDescent="0.3">
      <c r="A466" s="44" t="s">
        <v>1649</v>
      </c>
      <c r="B466" t="s">
        <v>1650</v>
      </c>
      <c r="C466" t="s">
        <v>2674</v>
      </c>
      <c r="D466" s="7">
        <v>3.6</v>
      </c>
      <c r="E466" t="s">
        <v>10</v>
      </c>
      <c r="F466" t="s">
        <v>11</v>
      </c>
      <c r="G466" t="s">
        <v>1563</v>
      </c>
      <c r="I466" t="s">
        <v>1651</v>
      </c>
      <c r="O466">
        <v>3512</v>
      </c>
      <c r="P466">
        <v>381.26439599999998</v>
      </c>
      <c r="Q466" t="s">
        <v>2673</v>
      </c>
      <c r="R466" s="56">
        <f t="shared" si="56"/>
        <v>404.2536164</v>
      </c>
      <c r="S466" s="90">
        <v>404.25389999999999</v>
      </c>
      <c r="T466" s="90">
        <v>404.2527</v>
      </c>
      <c r="U466" s="90">
        <v>404.25060000000002</v>
      </c>
      <c r="V466" s="8">
        <v>209.69999999999996</v>
      </c>
      <c r="W466" s="55">
        <f t="shared" si="57"/>
        <v>382.27167247</v>
      </c>
      <c r="X466" s="86">
        <v>382.2722</v>
      </c>
      <c r="Y466" s="86">
        <v>382.27190000000002</v>
      </c>
      <c r="Z466" s="86">
        <v>382.27109999999999</v>
      </c>
      <c r="AA466" s="8">
        <v>207.06666666666669</v>
      </c>
      <c r="AB466" s="56">
        <f t="shared" si="58"/>
        <v>399.29821979999997</v>
      </c>
      <c r="AF466" s="64"/>
      <c r="AG466" s="55">
        <f t="shared" si="59"/>
        <v>364.26110180000001</v>
      </c>
      <c r="AH466" s="86"/>
      <c r="AI466" s="86"/>
      <c r="AJ466" s="86"/>
      <c r="AK466" s="64"/>
      <c r="AL466" s="55">
        <f t="shared" si="60"/>
        <v>380.25711999999999</v>
      </c>
      <c r="AP466" s="77">
        <v>195.13333333333333</v>
      </c>
      <c r="AQ466" s="65">
        <f t="shared" si="61"/>
        <v>416.2337976</v>
      </c>
      <c r="AR466" s="83"/>
      <c r="AS466" s="83"/>
      <c r="AT466" s="83"/>
      <c r="AU466" s="64"/>
      <c r="AV466" s="55">
        <f t="shared" si="62"/>
        <v>426.26259920000001</v>
      </c>
      <c r="AW466" s="86"/>
      <c r="AX466" s="86"/>
      <c r="AY466" s="86"/>
      <c r="AZ466" s="8"/>
      <c r="BA466" s="5">
        <f t="shared" si="63"/>
        <v>5.7630392788152118</v>
      </c>
      <c r="BB466" s="5"/>
      <c r="BC466" t="s">
        <v>14</v>
      </c>
      <c r="BD466" s="9" t="s">
        <v>15</v>
      </c>
    </row>
    <row r="467" spans="1:56" ht="15.6" x14ac:dyDescent="0.35">
      <c r="A467" s="45" t="s">
        <v>1652</v>
      </c>
      <c r="B467" s="46" t="s">
        <v>2656</v>
      </c>
      <c r="C467" s="40" t="s">
        <v>1618</v>
      </c>
      <c r="D467" s="7">
        <v>1.6</v>
      </c>
      <c r="E467" t="s">
        <v>10</v>
      </c>
      <c r="F467" t="s">
        <v>11</v>
      </c>
      <c r="G467" t="s">
        <v>1515</v>
      </c>
      <c r="I467" t="s">
        <v>1653</v>
      </c>
      <c r="O467">
        <v>39972</v>
      </c>
      <c r="P467" s="45">
        <v>481.28043939999998</v>
      </c>
      <c r="Q467" s="45">
        <v>716.58319359999996</v>
      </c>
      <c r="R467" s="56">
        <f t="shared" si="56"/>
        <v>504.2696598</v>
      </c>
      <c r="S467" s="90">
        <v>504.26839999999999</v>
      </c>
      <c r="T467" s="90">
        <v>504.27089999999998</v>
      </c>
      <c r="U467" s="90">
        <v>504.26679999999999</v>
      </c>
      <c r="V467" s="8">
        <v>229.23333333333335</v>
      </c>
      <c r="W467" s="55">
        <f t="shared" si="57"/>
        <v>482.28771587</v>
      </c>
      <c r="X467" s="86">
        <v>482.28769999999997</v>
      </c>
      <c r="Y467" s="86">
        <v>482.28800000000001</v>
      </c>
      <c r="Z467" s="86">
        <v>482.28559999999999</v>
      </c>
      <c r="AA467" s="8">
        <v>223.70000000000002</v>
      </c>
      <c r="AB467" s="56">
        <f t="shared" si="58"/>
        <v>499.31426319999997</v>
      </c>
      <c r="AF467" s="64"/>
      <c r="AG467" s="55">
        <f t="shared" si="59"/>
        <v>464.27714520000001</v>
      </c>
      <c r="AH467" s="86"/>
      <c r="AI467" s="86"/>
      <c r="AJ467" s="86"/>
      <c r="AK467" s="64"/>
      <c r="AL467" s="55">
        <f t="shared" si="60"/>
        <v>480.27316339999999</v>
      </c>
      <c r="AP467" s="64"/>
      <c r="AQ467" s="65">
        <f t="shared" si="61"/>
        <v>516.24984099999995</v>
      </c>
      <c r="AR467" s="83"/>
      <c r="AS467" s="83"/>
      <c r="AT467" s="83"/>
      <c r="AU467" s="64"/>
      <c r="AV467" s="55">
        <f t="shared" si="62"/>
        <v>526.27864260000001</v>
      </c>
      <c r="AW467" s="86"/>
      <c r="AX467" s="86"/>
      <c r="AY467" s="86"/>
      <c r="AZ467" s="8">
        <v>236.30000000000004</v>
      </c>
      <c r="BA467" s="5">
        <f t="shared" si="63"/>
        <v>100</v>
      </c>
      <c r="BB467" s="5"/>
      <c r="BC467" t="s">
        <v>14</v>
      </c>
      <c r="BD467" s="9" t="s">
        <v>15</v>
      </c>
    </row>
    <row r="468" spans="1:56" ht="15.6" x14ac:dyDescent="0.35">
      <c r="A468" s="45" t="s">
        <v>1654</v>
      </c>
      <c r="B468" s="46" t="s">
        <v>2657</v>
      </c>
      <c r="C468" s="40" t="s">
        <v>991</v>
      </c>
      <c r="D468" s="7">
        <v>6</v>
      </c>
      <c r="E468" t="s">
        <v>10</v>
      </c>
      <c r="F468" t="s">
        <v>11</v>
      </c>
      <c r="G468" t="s">
        <v>1518</v>
      </c>
      <c r="I468" t="s">
        <v>1655</v>
      </c>
      <c r="O468">
        <v>414</v>
      </c>
      <c r="P468" s="45">
        <v>344.25626060000002</v>
      </c>
      <c r="Q468" s="45">
        <v>297.26676500000002</v>
      </c>
      <c r="R468" s="56">
        <f t="shared" si="56"/>
        <v>367.24548100000004</v>
      </c>
      <c r="S468" s="90">
        <v>367.24529999999999</v>
      </c>
      <c r="T468" s="90">
        <v>367.24259999999998</v>
      </c>
      <c r="U468" s="90">
        <v>367.24400000000003</v>
      </c>
      <c r="V468" s="8">
        <v>206.5</v>
      </c>
      <c r="W468" s="55">
        <f t="shared" si="57"/>
        <v>345.26353707000004</v>
      </c>
      <c r="AA468" s="8"/>
      <c r="AB468" s="56">
        <f t="shared" si="58"/>
        <v>362.29008440000001</v>
      </c>
      <c r="AF468" s="64"/>
      <c r="AG468" s="55">
        <f t="shared" si="59"/>
        <v>327.25296640000005</v>
      </c>
      <c r="AH468" s="86"/>
      <c r="AI468" s="86"/>
      <c r="AJ468" s="86"/>
      <c r="AK468" s="64">
        <v>193.1</v>
      </c>
      <c r="AL468" s="55">
        <f t="shared" si="60"/>
        <v>343.24898460000003</v>
      </c>
      <c r="AP468" s="64"/>
      <c r="AQ468" s="65">
        <f t="shared" si="61"/>
        <v>379.22566220000004</v>
      </c>
      <c r="AR468" s="83"/>
      <c r="AS468" s="83"/>
      <c r="AT468" s="83"/>
      <c r="AU468" s="64"/>
      <c r="AV468" s="55">
        <f t="shared" si="62"/>
        <v>389.25446380000005</v>
      </c>
      <c r="AW468" s="86"/>
      <c r="AX468" s="86"/>
      <c r="AY468" s="86"/>
      <c r="AZ468" s="8"/>
      <c r="BA468" s="5" t="e">
        <f t="shared" si="63"/>
        <v>#DIV/0!</v>
      </c>
      <c r="BB468" s="5"/>
      <c r="BC468" t="s">
        <v>14</v>
      </c>
      <c r="BD468" s="9" t="s">
        <v>15</v>
      </c>
    </row>
    <row r="469" spans="1:56" ht="15.6" x14ac:dyDescent="0.35">
      <c r="A469" s="48" t="s">
        <v>1656</v>
      </c>
      <c r="B469" s="46" t="s">
        <v>2658</v>
      </c>
      <c r="C469" s="40" t="s">
        <v>1635</v>
      </c>
      <c r="D469" s="7">
        <v>6.2</v>
      </c>
      <c r="E469" t="s">
        <v>10</v>
      </c>
      <c r="F469" t="s">
        <v>11</v>
      </c>
      <c r="G469" t="s">
        <v>1522</v>
      </c>
      <c r="I469" t="s">
        <v>1657</v>
      </c>
      <c r="O469">
        <v>40863</v>
      </c>
      <c r="P469" s="45">
        <v>554.32196759999999</v>
      </c>
      <c r="Q469" s="45">
        <v>889.63124960000005</v>
      </c>
      <c r="R469" s="56">
        <f t="shared" si="56"/>
        <v>577.31118800000002</v>
      </c>
      <c r="S469" s="90">
        <v>577.31439999999998</v>
      </c>
      <c r="T469" s="90">
        <v>577.31259999999997</v>
      </c>
      <c r="U469" s="90">
        <v>577.31010000000003</v>
      </c>
      <c r="V469" s="8">
        <v>241.46666666666667</v>
      </c>
      <c r="W469" s="55">
        <f t="shared" si="57"/>
        <v>555.32924406999996</v>
      </c>
      <c r="X469" s="86">
        <v>555.3297</v>
      </c>
      <c r="Y469" s="86">
        <v>555.33050000000003</v>
      </c>
      <c r="Z469" s="86">
        <v>555.32809999999995</v>
      </c>
      <c r="AA469" s="47">
        <v>249.13333333333335</v>
      </c>
      <c r="AB469" s="56">
        <f t="shared" si="58"/>
        <v>572.35579140000004</v>
      </c>
      <c r="AF469" s="64">
        <v>248.5</v>
      </c>
      <c r="AG469" s="55">
        <f t="shared" si="59"/>
        <v>537.31867339999997</v>
      </c>
      <c r="AH469" s="86"/>
      <c r="AI469" s="86"/>
      <c r="AJ469" s="86"/>
      <c r="AK469" s="64"/>
      <c r="AL469" s="55">
        <f t="shared" si="60"/>
        <v>553.31469159999995</v>
      </c>
      <c r="AP469" s="64">
        <v>234.96666666666667</v>
      </c>
      <c r="AQ469" s="65">
        <f t="shared" si="61"/>
        <v>589.29136919999996</v>
      </c>
      <c r="AR469" s="83"/>
      <c r="AS469" s="83"/>
      <c r="AT469" s="83"/>
      <c r="AU469" s="64"/>
      <c r="AV469" s="55">
        <f t="shared" si="62"/>
        <v>599.32017079999991</v>
      </c>
      <c r="AW469" s="86"/>
      <c r="AX469" s="86"/>
      <c r="AY469" s="86"/>
      <c r="AZ469" s="8"/>
      <c r="BA469" s="5">
        <f t="shared" si="63"/>
        <v>5.6863794487556936</v>
      </c>
      <c r="BB469" s="5"/>
      <c r="BC469" t="s">
        <v>14</v>
      </c>
      <c r="BD469" s="9" t="s">
        <v>15</v>
      </c>
    </row>
    <row r="470" spans="1:56" ht="15.6" x14ac:dyDescent="0.35">
      <c r="A470" s="48" t="s">
        <v>1658</v>
      </c>
      <c r="B470" s="46" t="s">
        <v>2659</v>
      </c>
      <c r="C470" s="40" t="s">
        <v>1621</v>
      </c>
      <c r="D470" s="7">
        <v>8.3000000000000007</v>
      </c>
      <c r="E470" t="s">
        <v>10</v>
      </c>
      <c r="F470" t="s">
        <v>11</v>
      </c>
      <c r="G470" t="s">
        <v>1526</v>
      </c>
      <c r="I470" t="s">
        <v>1659</v>
      </c>
      <c r="O470">
        <v>40926</v>
      </c>
      <c r="P470" s="45">
        <v>536.34778679999999</v>
      </c>
      <c r="Q470" s="45">
        <v>857.57816839999998</v>
      </c>
      <c r="R470" s="56">
        <f t="shared" si="56"/>
        <v>559.33700720000002</v>
      </c>
      <c r="S470" s="90">
        <v>559.33900000000006</v>
      </c>
      <c r="T470" s="90">
        <v>559.34019999999998</v>
      </c>
      <c r="U470" s="90">
        <v>559.33770000000004</v>
      </c>
      <c r="V470" s="8">
        <v>239.73333333333335</v>
      </c>
      <c r="W470" s="55">
        <f t="shared" si="57"/>
        <v>537.35506326999996</v>
      </c>
      <c r="X470" s="86">
        <v>537.35239999999999</v>
      </c>
      <c r="Y470" s="86">
        <v>537.35680000000002</v>
      </c>
      <c r="Z470" s="86">
        <v>537.35469999999998</v>
      </c>
      <c r="AA470" s="47">
        <v>247</v>
      </c>
      <c r="AB470" s="56">
        <f t="shared" si="58"/>
        <v>554.38161060000004</v>
      </c>
      <c r="AF470" s="64">
        <v>246.73</v>
      </c>
      <c r="AG470" s="55">
        <f t="shared" si="59"/>
        <v>519.34449259999997</v>
      </c>
      <c r="AH470" s="86"/>
      <c r="AI470" s="86"/>
      <c r="AJ470" s="86"/>
      <c r="AK470" s="64"/>
      <c r="AL470" s="55">
        <f t="shared" si="60"/>
        <v>535.34051079999995</v>
      </c>
      <c r="AP470" s="64">
        <v>231.23333333333335</v>
      </c>
      <c r="AQ470" s="65">
        <f t="shared" si="61"/>
        <v>571.31718839999996</v>
      </c>
      <c r="AR470" s="83"/>
      <c r="AS470" s="83"/>
      <c r="AT470" s="83"/>
      <c r="AU470" s="64"/>
      <c r="AV470" s="55">
        <f t="shared" si="62"/>
        <v>581.34598999999992</v>
      </c>
      <c r="AW470" s="86"/>
      <c r="AX470" s="86"/>
      <c r="AY470" s="86"/>
      <c r="AZ470" s="8"/>
      <c r="BA470" s="5">
        <f t="shared" si="63"/>
        <v>6.3832658569500618</v>
      </c>
      <c r="BB470" s="5"/>
      <c r="BC470" t="s">
        <v>14</v>
      </c>
      <c r="BD470" s="9" t="s">
        <v>15</v>
      </c>
    </row>
    <row r="471" spans="1:56" ht="15.6" x14ac:dyDescent="0.35">
      <c r="A471" s="45" t="s">
        <v>1660</v>
      </c>
      <c r="B471" s="46" t="s">
        <v>2660</v>
      </c>
      <c r="C471" s="40" t="s">
        <v>1624</v>
      </c>
      <c r="D471" s="7">
        <v>2.2999999999999998</v>
      </c>
      <c r="E471" t="s">
        <v>10</v>
      </c>
      <c r="F471" t="s">
        <v>11</v>
      </c>
      <c r="G471" t="s">
        <v>1533</v>
      </c>
      <c r="I471" t="s">
        <v>1661</v>
      </c>
      <c r="O471">
        <v>46743</v>
      </c>
      <c r="P471" s="45">
        <v>530.24920080000004</v>
      </c>
      <c r="Q471" s="45">
        <v>728.58319359999996</v>
      </c>
      <c r="R471" s="56">
        <f t="shared" si="56"/>
        <v>553.23842120000006</v>
      </c>
      <c r="V471" s="8"/>
      <c r="W471" s="55">
        <f t="shared" si="57"/>
        <v>531.25647727</v>
      </c>
      <c r="X471" s="86">
        <v>531.25890000000004</v>
      </c>
      <c r="Y471" s="86">
        <v>531.25729999999999</v>
      </c>
      <c r="Z471" s="86">
        <v>531.25350000000003</v>
      </c>
      <c r="AA471" s="8">
        <v>230.66666666666666</v>
      </c>
      <c r="AB471" s="56">
        <f t="shared" si="58"/>
        <v>548.28302460000009</v>
      </c>
      <c r="AF471" s="64"/>
      <c r="AG471" s="55">
        <f t="shared" si="59"/>
        <v>513.24590660000001</v>
      </c>
      <c r="AH471" s="86"/>
      <c r="AI471" s="86"/>
      <c r="AJ471" s="86"/>
      <c r="AK471" s="64"/>
      <c r="AL471" s="55">
        <f t="shared" si="60"/>
        <v>529.24192479999999</v>
      </c>
      <c r="AP471" s="64">
        <v>223.30000000000004</v>
      </c>
      <c r="AQ471" s="65">
        <f t="shared" si="61"/>
        <v>565.21860240000001</v>
      </c>
      <c r="AR471" s="83"/>
      <c r="AS471" s="83"/>
      <c r="AT471" s="83"/>
      <c r="AU471" s="64"/>
      <c r="AV471" s="55">
        <f t="shared" si="62"/>
        <v>575.24740399999996</v>
      </c>
      <c r="AW471" s="86"/>
      <c r="AX471" s="86"/>
      <c r="AY471" s="86"/>
      <c r="AZ471" s="8"/>
      <c r="BA471" s="5">
        <f t="shared" si="63"/>
        <v>3.1936416184970886</v>
      </c>
      <c r="BB471" s="5"/>
      <c r="BC471" t="s">
        <v>14</v>
      </c>
      <c r="BD471" s="9" t="s">
        <v>15</v>
      </c>
    </row>
    <row r="472" spans="1:56" ht="15.6" x14ac:dyDescent="0.35">
      <c r="A472" s="51" t="s">
        <v>1662</v>
      </c>
      <c r="B472" s="46" t="s">
        <v>2661</v>
      </c>
      <c r="C472" s="40" t="s">
        <v>1663</v>
      </c>
      <c r="D472" s="7">
        <v>12.7</v>
      </c>
      <c r="E472" t="s">
        <v>10</v>
      </c>
      <c r="F472" t="s">
        <v>11</v>
      </c>
      <c r="G472" t="s">
        <v>1537</v>
      </c>
      <c r="I472" t="s">
        <v>1664</v>
      </c>
      <c r="O472">
        <v>1968858</v>
      </c>
      <c r="P472" s="45">
        <v>676.50427879999995</v>
      </c>
      <c r="Q472" s="45">
        <v>1103.4544020000001</v>
      </c>
      <c r="R472" s="56">
        <f t="shared" si="56"/>
        <v>699.49349919999997</v>
      </c>
      <c r="S472" s="90">
        <v>699.49429999999995</v>
      </c>
      <c r="T472" s="90">
        <v>699.49360000000001</v>
      </c>
      <c r="U472" s="90">
        <v>699.49149999999997</v>
      </c>
      <c r="V472" s="8">
        <v>273.23333333333335</v>
      </c>
      <c r="W472" s="55">
        <f t="shared" si="57"/>
        <v>677.51155526999992</v>
      </c>
      <c r="X472" s="86">
        <v>677.51179999999999</v>
      </c>
      <c r="Y472" s="86">
        <v>677.51089999999999</v>
      </c>
      <c r="Z472" s="86">
        <v>677.51070000000004</v>
      </c>
      <c r="AA472" s="47">
        <v>280.10000000000002</v>
      </c>
      <c r="AB472" s="56">
        <f t="shared" si="58"/>
        <v>694.5381026</v>
      </c>
      <c r="AF472" s="66">
        <v>279.67</v>
      </c>
      <c r="AG472" s="55">
        <f t="shared" si="59"/>
        <v>659.50098459999992</v>
      </c>
      <c r="AH472" s="86"/>
      <c r="AI472" s="86"/>
      <c r="AJ472" s="86"/>
      <c r="AK472" s="64"/>
      <c r="AL472" s="55">
        <f t="shared" si="60"/>
        <v>675.4970027999999</v>
      </c>
      <c r="AP472" s="64">
        <v>262.16666666666669</v>
      </c>
      <c r="AQ472" s="65">
        <f t="shared" si="61"/>
        <v>711.47368039999992</v>
      </c>
      <c r="AR472" s="83"/>
      <c r="AS472" s="83"/>
      <c r="AT472" s="83"/>
      <c r="AU472" s="64"/>
      <c r="AV472" s="55">
        <f t="shared" si="62"/>
        <v>721.50248199999987</v>
      </c>
      <c r="AW472" s="86"/>
      <c r="AX472" s="86"/>
      <c r="AY472" s="86"/>
      <c r="AZ472" s="8"/>
      <c r="BA472" s="5">
        <f t="shared" si="63"/>
        <v>6.4024753064381779</v>
      </c>
      <c r="BB472" s="5"/>
      <c r="BC472" t="s">
        <v>14</v>
      </c>
      <c r="BD472" s="9" t="s">
        <v>15</v>
      </c>
    </row>
    <row r="473" spans="1:56" ht="15.6" x14ac:dyDescent="0.35">
      <c r="A473" s="45" t="s">
        <v>1665</v>
      </c>
      <c r="B473" s="46" t="s">
        <v>2662</v>
      </c>
      <c r="C473" s="40" t="s">
        <v>1641</v>
      </c>
      <c r="D473" s="7">
        <v>15.5</v>
      </c>
      <c r="E473" t="s">
        <v>10</v>
      </c>
      <c r="F473" t="s">
        <v>11</v>
      </c>
      <c r="G473" t="s">
        <v>1541</v>
      </c>
      <c r="I473" t="s">
        <v>1666</v>
      </c>
      <c r="O473">
        <v>76592</v>
      </c>
      <c r="P473" s="45">
        <v>747.57777420000002</v>
      </c>
      <c r="Q473" s="45">
        <v>555.52263140000002</v>
      </c>
      <c r="R473" s="56">
        <f t="shared" si="56"/>
        <v>770.56699460000004</v>
      </c>
      <c r="S473" s="90">
        <v>770.56769999999995</v>
      </c>
      <c r="T473" s="90">
        <v>770.56500000000005</v>
      </c>
      <c r="U473" s="90">
        <v>770.56690000000003</v>
      </c>
      <c r="V473" s="8">
        <v>291.26666666666665</v>
      </c>
      <c r="W473" s="55">
        <f t="shared" si="57"/>
        <v>748.58505066999999</v>
      </c>
      <c r="X473" s="86">
        <v>748.58540000000005</v>
      </c>
      <c r="Y473" s="86">
        <v>748.58659999999998</v>
      </c>
      <c r="Z473" s="86">
        <v>748.58529999999996</v>
      </c>
      <c r="AA473" s="8">
        <v>286.5</v>
      </c>
      <c r="AB473" s="56">
        <f t="shared" si="58"/>
        <v>765.61159800000007</v>
      </c>
      <c r="AF473" s="64"/>
      <c r="AG473" s="55">
        <f t="shared" si="59"/>
        <v>730.57447999999999</v>
      </c>
      <c r="AH473" s="86"/>
      <c r="AI473" s="86"/>
      <c r="AJ473" s="86"/>
      <c r="AK473" s="64"/>
      <c r="AL473" s="55">
        <f t="shared" si="60"/>
        <v>746.57049819999997</v>
      </c>
      <c r="AP473" s="64">
        <v>277.59999999999997</v>
      </c>
      <c r="AQ473" s="65">
        <f t="shared" si="61"/>
        <v>782.54717579999999</v>
      </c>
      <c r="AR473" s="83"/>
      <c r="AS473" s="83"/>
      <c r="AT473" s="83"/>
      <c r="AU473" s="64"/>
      <c r="AV473" s="55">
        <f t="shared" si="62"/>
        <v>792.57597739999994</v>
      </c>
      <c r="AW473" s="86"/>
      <c r="AX473" s="86"/>
      <c r="AY473" s="86"/>
      <c r="AZ473" s="8"/>
      <c r="BA473" s="5">
        <f t="shared" si="63"/>
        <v>3.1064572425829091</v>
      </c>
      <c r="BB473" s="5"/>
      <c r="BC473" t="s">
        <v>14</v>
      </c>
      <c r="BD473" s="9" t="s">
        <v>15</v>
      </c>
    </row>
    <row r="474" spans="1:56" x14ac:dyDescent="0.3">
      <c r="A474" t="s">
        <v>1667</v>
      </c>
      <c r="B474" t="s">
        <v>1668</v>
      </c>
      <c r="D474" s="7">
        <v>17.3</v>
      </c>
      <c r="E474" t="s">
        <v>10</v>
      </c>
      <c r="F474" t="s">
        <v>11</v>
      </c>
      <c r="G474" t="s">
        <v>1553</v>
      </c>
      <c r="I474" t="s">
        <v>1669</v>
      </c>
      <c r="O474">
        <v>103450</v>
      </c>
      <c r="P474">
        <v>838.66861900000004</v>
      </c>
      <c r="R474" s="56">
        <f t="shared" si="56"/>
        <v>861.65783940000006</v>
      </c>
      <c r="S474" s="90">
        <v>861.66030000000001</v>
      </c>
      <c r="T474" s="90">
        <v>861.65949999999998</v>
      </c>
      <c r="U474" s="90">
        <v>861.66110000000003</v>
      </c>
      <c r="V474" s="8">
        <v>326.2</v>
      </c>
      <c r="W474" s="55">
        <f t="shared" si="57"/>
        <v>839.67589547</v>
      </c>
      <c r="AA474" s="8"/>
      <c r="AB474" s="56">
        <f t="shared" si="58"/>
        <v>856.70244280000009</v>
      </c>
      <c r="AF474" s="64">
        <v>327.7</v>
      </c>
      <c r="AG474" s="55">
        <f t="shared" si="59"/>
        <v>821.66532480000001</v>
      </c>
      <c r="AH474" s="86"/>
      <c r="AI474" s="86"/>
      <c r="AJ474" s="86"/>
      <c r="AK474" s="64"/>
      <c r="AL474" s="55">
        <f t="shared" si="60"/>
        <v>837.66134299999999</v>
      </c>
      <c r="AP474" s="64"/>
      <c r="AQ474" s="65">
        <f t="shared" si="61"/>
        <v>873.6380206</v>
      </c>
      <c r="AR474" s="83"/>
      <c r="AS474" s="83"/>
      <c r="AT474" s="83"/>
      <c r="AU474" s="64">
        <v>327.16666666666669</v>
      </c>
      <c r="AV474" s="55">
        <f t="shared" si="62"/>
        <v>883.66682219999996</v>
      </c>
      <c r="AW474" s="86"/>
      <c r="AX474" s="86"/>
      <c r="AY474" s="86"/>
      <c r="AZ474" s="8">
        <v>330.26666666666671</v>
      </c>
      <c r="BA474" s="5" t="e">
        <f t="shared" si="63"/>
        <v>#DIV/0!</v>
      </c>
      <c r="BB474" s="5"/>
      <c r="BC474" t="s">
        <v>14</v>
      </c>
      <c r="BD474" s="9" t="s">
        <v>15</v>
      </c>
    </row>
    <row r="475" spans="1:56" ht="15.6" x14ac:dyDescent="0.35">
      <c r="A475" s="45" t="s">
        <v>1670</v>
      </c>
      <c r="B475" s="46" t="s">
        <v>2663</v>
      </c>
      <c r="C475" s="40" t="s">
        <v>1638</v>
      </c>
      <c r="D475" s="7">
        <v>7.4</v>
      </c>
      <c r="E475" t="s">
        <v>10</v>
      </c>
      <c r="F475" t="s">
        <v>11</v>
      </c>
      <c r="G475" t="s">
        <v>1556</v>
      </c>
      <c r="I475" t="s">
        <v>1671</v>
      </c>
      <c r="O475">
        <v>424</v>
      </c>
      <c r="P475" s="45">
        <v>398.30320819999997</v>
      </c>
      <c r="Q475" s="45">
        <v>474.38212299999998</v>
      </c>
      <c r="R475" s="56">
        <f t="shared" si="56"/>
        <v>421.29242859999999</v>
      </c>
      <c r="S475" s="90">
        <v>421.29270000000002</v>
      </c>
      <c r="T475" s="90">
        <v>421.29160000000002</v>
      </c>
      <c r="U475" s="90">
        <v>421.29399999999998</v>
      </c>
      <c r="V475" s="8">
        <v>207.33333333333334</v>
      </c>
      <c r="W475" s="55">
        <f t="shared" si="57"/>
        <v>399.31048466999999</v>
      </c>
      <c r="AA475" s="8"/>
      <c r="AB475" s="56">
        <f t="shared" si="58"/>
        <v>416.33703199999997</v>
      </c>
      <c r="AF475" s="64">
        <v>212.16666666666666</v>
      </c>
      <c r="AG475" s="55">
        <f t="shared" si="59"/>
        <v>381.299914</v>
      </c>
      <c r="AH475" s="86"/>
      <c r="AI475" s="86"/>
      <c r="AJ475" s="86"/>
      <c r="AK475" s="64">
        <v>205.46666666666667</v>
      </c>
      <c r="AL475" s="55">
        <f t="shared" si="60"/>
        <v>397.29593219999998</v>
      </c>
      <c r="AP475" s="63"/>
      <c r="AQ475" s="65">
        <f t="shared" si="61"/>
        <v>433.2726098</v>
      </c>
      <c r="AR475" s="83"/>
      <c r="AS475" s="83"/>
      <c r="AT475" s="83"/>
      <c r="AU475" s="64"/>
      <c r="AV475" s="55">
        <f t="shared" si="62"/>
        <v>443.30141140000001</v>
      </c>
      <c r="AW475" s="86"/>
      <c r="AX475" s="86"/>
      <c r="AY475" s="86"/>
      <c r="AZ475" s="8"/>
      <c r="BA475" s="5" t="e">
        <f t="shared" si="63"/>
        <v>#DIV/0!</v>
      </c>
      <c r="BB475" s="5"/>
      <c r="BC475" t="s">
        <v>14</v>
      </c>
      <c r="BD475" s="9" t="s">
        <v>15</v>
      </c>
    </row>
    <row r="476" spans="1:56" ht="15.6" x14ac:dyDescent="0.35">
      <c r="A476" s="45" t="s">
        <v>1672</v>
      </c>
      <c r="B476" s="46" t="s">
        <v>2664</v>
      </c>
      <c r="C476" s="40" t="s">
        <v>1650</v>
      </c>
      <c r="D476" s="7">
        <v>3</v>
      </c>
      <c r="E476" t="s">
        <v>10</v>
      </c>
      <c r="F476" t="s">
        <v>11</v>
      </c>
      <c r="I476" t="s">
        <v>1673</v>
      </c>
      <c r="O476">
        <v>1968870</v>
      </c>
      <c r="P476" s="45">
        <v>390.27699480000001</v>
      </c>
      <c r="Q476" s="45">
        <v>381.26439599999998</v>
      </c>
      <c r="R476" s="56">
        <f t="shared" si="56"/>
        <v>413.26621520000003</v>
      </c>
      <c r="S476" s="90">
        <v>413.26670000000001</v>
      </c>
      <c r="T476" s="90">
        <v>413.26639999999998</v>
      </c>
      <c r="U476" s="90">
        <v>413.26510000000002</v>
      </c>
      <c r="V476" s="8">
        <v>192.23333333333335</v>
      </c>
      <c r="W476" s="55">
        <f t="shared" si="57"/>
        <v>391.28427127000003</v>
      </c>
      <c r="AA476" s="8"/>
      <c r="AB476" s="56">
        <f t="shared" si="58"/>
        <v>408.3108186</v>
      </c>
      <c r="AF476" s="64">
        <v>195.19999999999996</v>
      </c>
      <c r="AG476" s="55">
        <f t="shared" si="59"/>
        <v>373.27370060000004</v>
      </c>
      <c r="AH476" s="86"/>
      <c r="AI476" s="86"/>
      <c r="AJ476" s="86"/>
      <c r="AK476" s="64">
        <v>195.86666666666667</v>
      </c>
      <c r="AL476" s="55">
        <f t="shared" si="60"/>
        <v>389.26971880000002</v>
      </c>
      <c r="AP476" s="64">
        <v>206.73333333333335</v>
      </c>
      <c r="AQ476" s="65">
        <f t="shared" si="61"/>
        <v>425.24639640000004</v>
      </c>
      <c r="AR476" s="83"/>
      <c r="AS476" s="83"/>
      <c r="AT476" s="83"/>
      <c r="AU476" s="64"/>
      <c r="AV476" s="55">
        <f t="shared" si="62"/>
        <v>435.27519800000005</v>
      </c>
      <c r="AW476" s="86"/>
      <c r="AX476" s="86"/>
      <c r="AY476" s="86"/>
      <c r="AZ476" s="8">
        <v>201.43333333333331</v>
      </c>
      <c r="BA476" s="5" t="e">
        <f t="shared" si="63"/>
        <v>#DIV/0!</v>
      </c>
      <c r="BB476" s="5"/>
      <c r="BC476" t="s">
        <v>14</v>
      </c>
      <c r="BD476" s="9" t="s">
        <v>15</v>
      </c>
    </row>
    <row r="477" spans="1:56" ht="15.6" x14ac:dyDescent="0.35">
      <c r="A477" s="45" t="s">
        <v>1674</v>
      </c>
      <c r="B477" s="46" t="s">
        <v>2665</v>
      </c>
      <c r="C477" s="40" t="s">
        <v>1612</v>
      </c>
      <c r="D477" s="7">
        <v>4.7</v>
      </c>
      <c r="E477" t="s">
        <v>10</v>
      </c>
      <c r="F477" t="s">
        <v>11</v>
      </c>
      <c r="I477" t="s">
        <v>1675</v>
      </c>
      <c r="O477">
        <v>43144</v>
      </c>
      <c r="P477" s="45">
        <v>416.32902739999997</v>
      </c>
      <c r="Q477" s="45">
        <v>538.28249119999998</v>
      </c>
      <c r="R477" s="56">
        <f t="shared" si="56"/>
        <v>439.31824779999999</v>
      </c>
      <c r="S477" s="90">
        <v>439.3186</v>
      </c>
      <c r="T477" s="90">
        <v>439.31799999999998</v>
      </c>
      <c r="U477" s="90">
        <v>439.32060000000001</v>
      </c>
      <c r="V477" s="8">
        <v>201.63333333333333</v>
      </c>
      <c r="W477" s="55">
        <f t="shared" si="57"/>
        <v>417.33630386999999</v>
      </c>
      <c r="X477" s="86">
        <v>417.33080000000001</v>
      </c>
      <c r="Y477" s="86">
        <v>417.3322</v>
      </c>
      <c r="Z477" s="86">
        <v>417.33569999999997</v>
      </c>
      <c r="AA477" s="8">
        <v>218.23333333333335</v>
      </c>
      <c r="AB477" s="56">
        <f t="shared" si="58"/>
        <v>434.36285119999997</v>
      </c>
      <c r="AF477" s="64"/>
      <c r="AG477" s="55">
        <f t="shared" si="59"/>
        <v>399.3257332</v>
      </c>
      <c r="AH477" s="86"/>
      <c r="AI477" s="86"/>
      <c r="AJ477" s="86"/>
      <c r="AK477" s="64">
        <v>218.56666666666669</v>
      </c>
      <c r="AL477" s="55">
        <f t="shared" si="60"/>
        <v>415.32175139999998</v>
      </c>
      <c r="AP477" s="64"/>
      <c r="AQ477" s="65">
        <f t="shared" si="61"/>
        <v>451.298429</v>
      </c>
      <c r="AR477" s="83"/>
      <c r="AS477" s="83"/>
      <c r="AT477" s="83"/>
      <c r="AU477" s="64"/>
      <c r="AV477" s="55">
        <f t="shared" si="62"/>
        <v>461.32723060000001</v>
      </c>
      <c r="AW477" s="86"/>
      <c r="AX477" s="86"/>
      <c r="AY477" s="86"/>
      <c r="AZ477" s="8">
        <v>214.93333333333331</v>
      </c>
      <c r="BA477" s="5">
        <f t="shared" si="63"/>
        <v>100</v>
      </c>
      <c r="BB477" s="5"/>
      <c r="BC477" t="s">
        <v>14</v>
      </c>
      <c r="BD477" s="9" t="s">
        <v>15</v>
      </c>
    </row>
    <row r="478" spans="1:56" ht="15.6" x14ac:dyDescent="0.35">
      <c r="A478" s="45" t="s">
        <v>1676</v>
      </c>
      <c r="B478" s="46" t="s">
        <v>2666</v>
      </c>
      <c r="C478" s="40" t="s">
        <v>1677</v>
      </c>
      <c r="D478" s="7">
        <v>8</v>
      </c>
      <c r="E478" t="s">
        <v>10</v>
      </c>
      <c r="F478" t="s">
        <v>11</v>
      </c>
      <c r="I478" t="s">
        <v>1678</v>
      </c>
      <c r="O478">
        <v>1968857</v>
      </c>
      <c r="P478" s="45">
        <v>723.45910839999999</v>
      </c>
      <c r="Q478" s="45">
        <v>1115.4544020000001</v>
      </c>
      <c r="R478" s="56">
        <f t="shared" si="56"/>
        <v>746.44832880000001</v>
      </c>
      <c r="S478" s="90">
        <v>746.44759999999997</v>
      </c>
      <c r="T478" s="90">
        <v>746.44939999999997</v>
      </c>
      <c r="U478" s="90">
        <v>746.44889999999998</v>
      </c>
      <c r="V478" s="8">
        <v>278.8</v>
      </c>
      <c r="W478" s="55">
        <f t="shared" si="57"/>
        <v>724.46638486999996</v>
      </c>
      <c r="X478" s="86">
        <v>724.46839999999997</v>
      </c>
      <c r="Y478" s="86">
        <v>724.47119999999995</v>
      </c>
      <c r="Z478" s="86">
        <v>724.46389999999997</v>
      </c>
      <c r="AA478" s="8">
        <v>277.76666666666665</v>
      </c>
      <c r="AB478" s="56">
        <f t="shared" si="58"/>
        <v>741.49293220000004</v>
      </c>
      <c r="AF478" s="64"/>
      <c r="AG478" s="55">
        <f t="shared" si="59"/>
        <v>706.45581419999996</v>
      </c>
      <c r="AH478" s="86"/>
      <c r="AI478" s="86"/>
      <c r="AJ478" s="86"/>
      <c r="AK478" s="64">
        <v>277.63333333333338</v>
      </c>
      <c r="AL478" s="55">
        <f t="shared" si="60"/>
        <v>722.45183239999994</v>
      </c>
      <c r="AP478" s="64">
        <v>269.93333333333334</v>
      </c>
      <c r="AQ478" s="65">
        <f t="shared" si="61"/>
        <v>758.42850999999996</v>
      </c>
      <c r="AR478" s="83"/>
      <c r="AS478" s="83"/>
      <c r="AT478" s="83"/>
      <c r="AU478" s="64"/>
      <c r="AV478" s="55">
        <f t="shared" si="62"/>
        <v>768.45731159999991</v>
      </c>
      <c r="AW478" s="86"/>
      <c r="AX478" s="86"/>
      <c r="AY478" s="86"/>
      <c r="AZ478" s="8"/>
      <c r="BA478" s="5">
        <f t="shared" si="63"/>
        <v>2.8201128045121737</v>
      </c>
      <c r="BB478" s="5"/>
      <c r="BC478" t="s">
        <v>14</v>
      </c>
      <c r="BD478" s="9" t="s">
        <v>15</v>
      </c>
    </row>
    <row r="479" spans="1:56" ht="15.6" x14ac:dyDescent="0.35">
      <c r="A479" s="45" t="s">
        <v>1679</v>
      </c>
      <c r="B479" s="46" t="s">
        <v>2667</v>
      </c>
      <c r="C479" s="40" t="s">
        <v>1632</v>
      </c>
      <c r="D479" s="7">
        <v>12.8</v>
      </c>
      <c r="E479" t="s">
        <v>10</v>
      </c>
      <c r="F479" t="s">
        <v>11</v>
      </c>
      <c r="I479" t="s">
        <v>1680</v>
      </c>
      <c r="O479">
        <v>102949</v>
      </c>
      <c r="P479" s="45">
        <v>537.51206720000005</v>
      </c>
      <c r="Q479" s="45">
        <v>861.61770920000004</v>
      </c>
      <c r="R479" s="56">
        <f t="shared" si="56"/>
        <v>560.50128760000007</v>
      </c>
      <c r="S479" s="90">
        <v>560.50739999999996</v>
      </c>
      <c r="T479" s="90">
        <v>560.49609999999996</v>
      </c>
      <c r="U479" s="90">
        <v>560.50019999999995</v>
      </c>
      <c r="V479" s="8">
        <v>252.5</v>
      </c>
      <c r="W479" s="55">
        <f t="shared" si="57"/>
        <v>538.51934367000001</v>
      </c>
      <c r="X479" s="86">
        <v>538.52200000000005</v>
      </c>
      <c r="Y479" s="86">
        <v>538.51890000000003</v>
      </c>
      <c r="Z479" s="86">
        <v>538.51829999999995</v>
      </c>
      <c r="AA479" s="8">
        <v>257.39999999999998</v>
      </c>
      <c r="AB479" s="56">
        <f t="shared" si="58"/>
        <v>555.5458910000001</v>
      </c>
      <c r="AF479" s="64"/>
      <c r="AG479" s="55">
        <f t="shared" si="59"/>
        <v>520.50877300000002</v>
      </c>
      <c r="AH479" s="86"/>
      <c r="AI479" s="86"/>
      <c r="AJ479" s="86"/>
      <c r="AK479" s="64">
        <v>256.9666666666667</v>
      </c>
      <c r="AL479" s="55">
        <f t="shared" si="60"/>
        <v>536.5047912</v>
      </c>
      <c r="AP479" s="64">
        <v>258.43333333333334</v>
      </c>
      <c r="AQ479" s="65">
        <f t="shared" si="61"/>
        <v>572.48146880000002</v>
      </c>
      <c r="AR479" s="83"/>
      <c r="AS479" s="83"/>
      <c r="AT479" s="83"/>
      <c r="AU479" s="64">
        <v>250.93333333333331</v>
      </c>
      <c r="AV479" s="55">
        <f t="shared" si="62"/>
        <v>582.51027039999997</v>
      </c>
      <c r="AW479" s="86"/>
      <c r="AX479" s="86"/>
      <c r="AY479" s="86"/>
      <c r="AZ479" s="8">
        <v>257.83333333333331</v>
      </c>
      <c r="BA479" s="5">
        <f t="shared" si="63"/>
        <v>-0.40145040145041178</v>
      </c>
      <c r="BB479" s="5"/>
      <c r="BC479" t="s">
        <v>14</v>
      </c>
      <c r="BD479" s="9" t="s">
        <v>15</v>
      </c>
    </row>
    <row r="480" spans="1:56" x14ac:dyDescent="0.3">
      <c r="A480" t="s">
        <v>1681</v>
      </c>
      <c r="B480" t="s">
        <v>1682</v>
      </c>
      <c r="D480" s="7">
        <v>13</v>
      </c>
      <c r="E480" t="s">
        <v>10</v>
      </c>
      <c r="F480" t="s">
        <v>11</v>
      </c>
      <c r="I480" t="s">
        <v>1683</v>
      </c>
      <c r="O480">
        <v>60198</v>
      </c>
      <c r="P480">
        <v>817.59850840000001</v>
      </c>
      <c r="R480" s="56">
        <f t="shared" si="56"/>
        <v>840.58772880000004</v>
      </c>
      <c r="S480" s="90">
        <v>840.58920000000001</v>
      </c>
      <c r="T480" s="90">
        <v>840.58780000000002</v>
      </c>
      <c r="U480" s="90">
        <v>840.59169999999995</v>
      </c>
      <c r="V480" s="8">
        <v>300.23333333333335</v>
      </c>
      <c r="W480" s="55">
        <f t="shared" si="57"/>
        <v>818.60578486999998</v>
      </c>
      <c r="X480" s="86">
        <v>818.60699999999997</v>
      </c>
      <c r="Y480" s="86">
        <v>818.60789999999997</v>
      </c>
      <c r="Z480" s="86">
        <v>818.60670000000005</v>
      </c>
      <c r="AA480" s="8">
        <v>296.86666666666667</v>
      </c>
      <c r="AB480" s="56">
        <f t="shared" si="58"/>
        <v>835.63233220000006</v>
      </c>
      <c r="AF480" s="64"/>
      <c r="AG480" s="55">
        <f t="shared" si="59"/>
        <v>800.59521419999999</v>
      </c>
      <c r="AH480" s="86"/>
      <c r="AI480" s="86"/>
      <c r="AJ480" s="86"/>
      <c r="AK480" s="64"/>
      <c r="AL480" s="55">
        <f t="shared" si="60"/>
        <v>816.59123239999997</v>
      </c>
      <c r="AP480" s="64"/>
      <c r="AQ480" s="65">
        <f t="shared" si="61"/>
        <v>852.56790999999998</v>
      </c>
      <c r="AR480" s="83"/>
      <c r="AS480" s="83"/>
      <c r="AT480" s="83"/>
      <c r="AU480" s="64"/>
      <c r="AV480" s="55">
        <f t="shared" si="62"/>
        <v>862.59671159999994</v>
      </c>
      <c r="AW480" s="86"/>
      <c r="AX480" s="86"/>
      <c r="AY480" s="86"/>
      <c r="AZ480" s="8">
        <v>303.46666666666664</v>
      </c>
      <c r="BA480" s="5">
        <f t="shared" si="63"/>
        <v>100</v>
      </c>
      <c r="BB480" s="5"/>
      <c r="BC480" t="s">
        <v>14</v>
      </c>
      <c r="BD480" s="9" t="s">
        <v>15</v>
      </c>
    </row>
    <row r="481" spans="1:56" ht="15.6" x14ac:dyDescent="0.35">
      <c r="A481" s="45" t="s">
        <v>1684</v>
      </c>
      <c r="B481" s="46" t="s">
        <v>2668</v>
      </c>
      <c r="C481" s="40" t="s">
        <v>1685</v>
      </c>
      <c r="D481" s="7">
        <v>15.4</v>
      </c>
      <c r="E481" t="s">
        <v>10</v>
      </c>
      <c r="F481" t="s">
        <v>11</v>
      </c>
      <c r="I481" t="s">
        <v>1686</v>
      </c>
      <c r="O481">
        <v>83707</v>
      </c>
      <c r="P481" s="45">
        <v>593.57466399999998</v>
      </c>
      <c r="Q481" s="45">
        <v>966.52343240000005</v>
      </c>
      <c r="R481" s="56">
        <f t="shared" si="56"/>
        <v>616.56388440000001</v>
      </c>
      <c r="S481" s="90">
        <v>616.56460000000004</v>
      </c>
      <c r="T481" s="90">
        <v>616.56529999999998</v>
      </c>
      <c r="U481" s="90">
        <v>616.56330000000003</v>
      </c>
      <c r="V481" s="8">
        <v>265.36666666666667</v>
      </c>
      <c r="W481" s="55">
        <f t="shared" si="57"/>
        <v>594.58194046999995</v>
      </c>
      <c r="X481" s="86">
        <v>594.58349999999996</v>
      </c>
      <c r="Y481" s="86">
        <v>594.58280000000002</v>
      </c>
      <c r="Z481" s="86">
        <v>594.58190000000002</v>
      </c>
      <c r="AA481" s="8">
        <v>270.06666666666666</v>
      </c>
      <c r="AB481" s="56">
        <f t="shared" si="58"/>
        <v>611.60848780000003</v>
      </c>
      <c r="AF481" s="64"/>
      <c r="AG481" s="55">
        <f t="shared" si="59"/>
        <v>576.57136979999996</v>
      </c>
      <c r="AH481" s="86"/>
      <c r="AI481" s="86"/>
      <c r="AJ481" s="86"/>
      <c r="AK481" s="64">
        <v>270</v>
      </c>
      <c r="AL481" s="55">
        <f t="shared" si="60"/>
        <v>592.56738799999994</v>
      </c>
      <c r="AP481" s="64"/>
      <c r="AQ481" s="65">
        <f t="shared" si="61"/>
        <v>628.54406559999995</v>
      </c>
      <c r="AR481" s="83"/>
      <c r="AS481" s="83"/>
      <c r="AT481" s="83"/>
      <c r="AU481" s="64">
        <v>262.76666666666665</v>
      </c>
      <c r="AV481" s="55">
        <f t="shared" si="62"/>
        <v>638.57286719999991</v>
      </c>
      <c r="AW481" s="86"/>
      <c r="AX481" s="86"/>
      <c r="AY481" s="86"/>
      <c r="AZ481" s="8">
        <v>270.39999999999998</v>
      </c>
      <c r="BA481" s="5">
        <f t="shared" si="63"/>
        <v>100</v>
      </c>
      <c r="BB481" s="5"/>
      <c r="BC481" t="s">
        <v>14</v>
      </c>
      <c r="BD481" s="9" t="s">
        <v>15</v>
      </c>
    </row>
    <row r="482" spans="1:56" ht="15.6" x14ac:dyDescent="0.35">
      <c r="A482" s="45" t="s">
        <v>1687</v>
      </c>
      <c r="B482" s="46" t="s">
        <v>2669</v>
      </c>
      <c r="C482" s="40" t="s">
        <v>1647</v>
      </c>
      <c r="D482" s="7">
        <v>10.6</v>
      </c>
      <c r="E482" t="s">
        <v>10</v>
      </c>
      <c r="F482" t="s">
        <v>11</v>
      </c>
      <c r="I482" t="s">
        <v>1688</v>
      </c>
      <c r="O482">
        <v>3898</v>
      </c>
      <c r="P482" s="45">
        <v>384.33919739999999</v>
      </c>
      <c r="Q482" s="45">
        <v>313.26168000000001</v>
      </c>
      <c r="R482" s="56">
        <f t="shared" si="56"/>
        <v>407.32841780000001</v>
      </c>
      <c r="S482" s="90">
        <v>407.32799999999997</v>
      </c>
      <c r="T482" s="90">
        <v>407.32470000000001</v>
      </c>
      <c r="U482" s="90">
        <v>407.32709999999997</v>
      </c>
      <c r="V482" s="8">
        <v>238.43333333333331</v>
      </c>
      <c r="W482" s="55">
        <f t="shared" si="57"/>
        <v>385.34647387000001</v>
      </c>
      <c r="X482" s="86">
        <v>385.3467</v>
      </c>
      <c r="Y482" s="86">
        <v>385.34769999999997</v>
      </c>
      <c r="Z482" s="86">
        <v>385.34589999999997</v>
      </c>
      <c r="AA482" s="8">
        <v>212.63333333333333</v>
      </c>
      <c r="AB482" s="56">
        <f t="shared" si="58"/>
        <v>402.37302119999998</v>
      </c>
      <c r="AF482" s="64"/>
      <c r="AG482" s="55">
        <f t="shared" si="59"/>
        <v>367.33590320000002</v>
      </c>
      <c r="AH482" s="86"/>
      <c r="AI482" s="86"/>
      <c r="AJ482" s="86"/>
      <c r="AK482" s="64"/>
      <c r="AL482" s="55">
        <f t="shared" si="60"/>
        <v>383.3319214</v>
      </c>
      <c r="AP482" s="64"/>
      <c r="AQ482" s="65">
        <f t="shared" si="61"/>
        <v>419.30859900000002</v>
      </c>
      <c r="AR482" s="83"/>
      <c r="AS482" s="83"/>
      <c r="AT482" s="83"/>
      <c r="AU482" s="64"/>
      <c r="AV482" s="55">
        <f t="shared" si="62"/>
        <v>429.33740060000002</v>
      </c>
      <c r="AW482" s="86"/>
      <c r="AX482" s="86"/>
      <c r="AY482" s="86"/>
      <c r="AZ482" s="8"/>
      <c r="BA482" s="5">
        <f t="shared" si="63"/>
        <v>100</v>
      </c>
      <c r="BB482" s="5"/>
      <c r="BC482" t="s">
        <v>14</v>
      </c>
      <c r="BD482" s="9" t="s">
        <v>15</v>
      </c>
    </row>
    <row r="483" spans="1:56" ht="15.6" x14ac:dyDescent="0.35">
      <c r="A483" s="45" t="s">
        <v>1689</v>
      </c>
      <c r="B483" s="46" t="s">
        <v>2670</v>
      </c>
      <c r="C483" s="40" t="s">
        <v>1644</v>
      </c>
      <c r="D483" s="7">
        <v>6</v>
      </c>
      <c r="E483" t="s">
        <v>10</v>
      </c>
      <c r="F483" t="s">
        <v>11</v>
      </c>
      <c r="I483" t="s">
        <v>1690</v>
      </c>
      <c r="O483">
        <v>75483</v>
      </c>
      <c r="P483" s="45">
        <v>343.27224419999999</v>
      </c>
      <c r="Q483" s="45">
        <v>283.2147324</v>
      </c>
      <c r="R483" s="56">
        <f t="shared" si="56"/>
        <v>366.26146460000001</v>
      </c>
      <c r="V483" s="8"/>
      <c r="W483" s="55">
        <f t="shared" si="57"/>
        <v>344.27952067000001</v>
      </c>
      <c r="X483" s="86">
        <v>344.27910000000003</v>
      </c>
      <c r="Y483" s="86">
        <v>344.27859999999998</v>
      </c>
      <c r="Z483" s="86">
        <v>344.27730000000003</v>
      </c>
      <c r="AA483" s="8">
        <v>200.43333333333331</v>
      </c>
      <c r="AB483" s="56">
        <f t="shared" si="58"/>
        <v>361.30606799999998</v>
      </c>
      <c r="AF483" s="64"/>
      <c r="AG483" s="55">
        <f t="shared" si="59"/>
        <v>326.26895000000002</v>
      </c>
      <c r="AH483" s="86"/>
      <c r="AI483" s="86"/>
      <c r="AJ483" s="86"/>
      <c r="AK483" s="64"/>
      <c r="AL483" s="55">
        <f t="shared" si="60"/>
        <v>342.2649682</v>
      </c>
      <c r="AP483" s="64">
        <v>191.9</v>
      </c>
      <c r="AQ483" s="65">
        <f t="shared" si="61"/>
        <v>378.24164580000001</v>
      </c>
      <c r="AR483" s="83"/>
      <c r="AS483" s="83"/>
      <c r="AT483" s="83"/>
      <c r="AU483" s="64"/>
      <c r="AV483" s="55">
        <f t="shared" si="62"/>
        <v>388.27044740000002</v>
      </c>
      <c r="AW483" s="86"/>
      <c r="AX483" s="86"/>
      <c r="AY483" s="86"/>
      <c r="AZ483" s="8"/>
      <c r="BA483" s="5">
        <f t="shared" si="63"/>
        <v>4.2574422085481309</v>
      </c>
      <c r="BB483" s="5"/>
      <c r="BC483" t="s">
        <v>14</v>
      </c>
      <c r="BD483" s="9" t="s">
        <v>15</v>
      </c>
    </row>
    <row r="484" spans="1:56" ht="15.6" x14ac:dyDescent="0.35">
      <c r="A484" s="45" t="s">
        <v>1691</v>
      </c>
      <c r="B484" s="46" t="s">
        <v>2671</v>
      </c>
      <c r="C484" s="40" t="s">
        <v>1615</v>
      </c>
      <c r="D484" s="7">
        <v>10.9</v>
      </c>
      <c r="E484" t="s">
        <v>10</v>
      </c>
      <c r="F484" t="s">
        <v>11</v>
      </c>
      <c r="I484" t="s">
        <v>1692</v>
      </c>
      <c r="O484">
        <v>1968856</v>
      </c>
      <c r="P484" s="45">
        <v>465.4545554</v>
      </c>
      <c r="Q484" s="45">
        <v>707.47370899999999</v>
      </c>
      <c r="R484" s="56">
        <f t="shared" si="56"/>
        <v>488.44377580000003</v>
      </c>
      <c r="S484" s="90">
        <v>488.44319999999999</v>
      </c>
      <c r="T484" s="90">
        <v>488.43520000000001</v>
      </c>
      <c r="U484" s="90">
        <v>488.44389999999999</v>
      </c>
      <c r="V484" s="8">
        <v>238.4</v>
      </c>
      <c r="W484" s="55">
        <f t="shared" si="57"/>
        <v>466.46183187000003</v>
      </c>
      <c r="X484" s="86">
        <v>466.46050000000002</v>
      </c>
      <c r="Y484" s="86">
        <v>466.4599</v>
      </c>
      <c r="Z484" s="86">
        <v>466.46159999999998</v>
      </c>
      <c r="AA484" s="8">
        <v>237.69999999999996</v>
      </c>
      <c r="AB484" s="56">
        <f t="shared" si="58"/>
        <v>483.4883792</v>
      </c>
      <c r="AF484" s="64"/>
      <c r="AG484" s="55">
        <f t="shared" si="59"/>
        <v>448.45126120000003</v>
      </c>
      <c r="AH484" s="86"/>
      <c r="AI484" s="86"/>
      <c r="AJ484" s="86"/>
      <c r="AK484" s="64"/>
      <c r="AL484" s="55">
        <f t="shared" si="60"/>
        <v>464.44727940000001</v>
      </c>
      <c r="AP484" s="64"/>
      <c r="AQ484" s="65">
        <f t="shared" si="61"/>
        <v>500.42395700000003</v>
      </c>
      <c r="AR484" s="83"/>
      <c r="AS484" s="83"/>
      <c r="AT484" s="83"/>
      <c r="AU484" s="64">
        <v>237.4</v>
      </c>
      <c r="AV484" s="55">
        <f t="shared" si="62"/>
        <v>510.45275860000004</v>
      </c>
      <c r="AW484" s="86"/>
      <c r="AX484" s="86"/>
      <c r="AY484" s="86"/>
      <c r="AZ484" s="8">
        <v>244.26666666666665</v>
      </c>
      <c r="BA484" s="5">
        <f t="shared" si="63"/>
        <v>100</v>
      </c>
      <c r="BB484" s="5"/>
      <c r="BC484" t="s">
        <v>14</v>
      </c>
      <c r="BD484" s="9" t="s">
        <v>15</v>
      </c>
    </row>
    <row r="485" spans="1:56" ht="15.6" x14ac:dyDescent="0.35">
      <c r="A485" s="45" t="s">
        <v>1693</v>
      </c>
      <c r="B485" s="46" t="s">
        <v>2672</v>
      </c>
      <c r="C485" s="40" t="s">
        <v>1627</v>
      </c>
      <c r="D485" s="7"/>
      <c r="E485" t="s">
        <v>10</v>
      </c>
      <c r="F485" t="s">
        <v>11</v>
      </c>
      <c r="G485" t="s">
        <v>1563</v>
      </c>
      <c r="I485" t="s">
        <v>1694</v>
      </c>
      <c r="O485">
        <v>5577</v>
      </c>
      <c r="P485" s="45">
        <v>450.3345066</v>
      </c>
      <c r="Q485" s="45">
        <v>579.52263140000002</v>
      </c>
      <c r="R485" s="56">
        <f t="shared" si="56"/>
        <v>473.32372700000002</v>
      </c>
      <c r="S485" s="90">
        <v>473.32029999999997</v>
      </c>
      <c r="T485" s="90">
        <v>473.31779999999998</v>
      </c>
      <c r="U485" s="90">
        <v>473.31979999999999</v>
      </c>
      <c r="V485" s="8">
        <v>206.93333333333331</v>
      </c>
      <c r="W485" s="55">
        <f t="shared" si="57"/>
        <v>451.34178307000002</v>
      </c>
      <c r="AA485" s="8"/>
      <c r="AB485" s="56">
        <f t="shared" si="58"/>
        <v>468.36833039999999</v>
      </c>
      <c r="AF485" s="64">
        <v>210.33333333333334</v>
      </c>
      <c r="AG485" s="55">
        <f t="shared" si="59"/>
        <v>433.33121240000003</v>
      </c>
      <c r="AH485" s="86"/>
      <c r="AI485" s="86"/>
      <c r="AJ485" s="86"/>
      <c r="AK485" s="64"/>
      <c r="AL485" s="55">
        <f t="shared" si="60"/>
        <v>449.32723060000001</v>
      </c>
      <c r="AP485" s="64">
        <v>205.30000000000004</v>
      </c>
      <c r="AQ485" s="65">
        <f t="shared" si="61"/>
        <v>485.30390820000002</v>
      </c>
      <c r="AR485" s="83"/>
      <c r="AS485" s="83"/>
      <c r="AT485" s="83"/>
      <c r="AU485" s="64"/>
      <c r="AV485" s="55">
        <f t="shared" si="62"/>
        <v>495.33270980000003</v>
      </c>
      <c r="AW485" s="86"/>
      <c r="AX485" s="86"/>
      <c r="AY485" s="86"/>
      <c r="AZ485" s="8"/>
      <c r="BA485" s="5" t="e">
        <f t="shared" si="63"/>
        <v>#DIV/0!</v>
      </c>
      <c r="BB485" s="5"/>
      <c r="BC485" t="s">
        <v>14</v>
      </c>
      <c r="BD485" s="9" t="s">
        <v>15</v>
      </c>
    </row>
    <row r="486" spans="1:56" x14ac:dyDescent="0.3">
      <c r="A486" t="s">
        <v>1695</v>
      </c>
      <c r="B486" t="s">
        <v>1696</v>
      </c>
      <c r="D486" s="7">
        <v>9.6</v>
      </c>
      <c r="E486" t="s">
        <v>10</v>
      </c>
      <c r="F486" t="s">
        <v>11</v>
      </c>
      <c r="G486" t="s">
        <v>1515</v>
      </c>
      <c r="I486" t="s">
        <v>1697</v>
      </c>
      <c r="O486">
        <v>1968860</v>
      </c>
      <c r="P486">
        <v>497.44438539999999</v>
      </c>
      <c r="R486" s="56">
        <f t="shared" si="56"/>
        <v>520.43360580000001</v>
      </c>
      <c r="S486" s="90">
        <v>520.43290000000002</v>
      </c>
      <c r="T486" s="90">
        <v>520.43110000000001</v>
      </c>
      <c r="U486" s="90">
        <v>520.43529999999998</v>
      </c>
      <c r="V486" s="8">
        <v>242.26666666666665</v>
      </c>
      <c r="W486" s="55">
        <f t="shared" si="57"/>
        <v>498.45166187000001</v>
      </c>
      <c r="X486" s="86">
        <v>498.45089999999999</v>
      </c>
      <c r="Y486" s="86">
        <v>498.45139999999998</v>
      </c>
      <c r="Z486" s="86">
        <v>498.45370000000003</v>
      </c>
      <c r="AA486" s="8">
        <v>246.36666666666667</v>
      </c>
      <c r="AB486" s="56">
        <f t="shared" si="58"/>
        <v>515.47820920000004</v>
      </c>
      <c r="AF486" s="64"/>
      <c r="AG486" s="55">
        <f t="shared" si="59"/>
        <v>480.44109120000002</v>
      </c>
      <c r="AH486" s="86"/>
      <c r="AI486" s="86"/>
      <c r="AJ486" s="86"/>
      <c r="AK486" s="64">
        <v>247.43333333333331</v>
      </c>
      <c r="AL486" s="55">
        <f t="shared" si="60"/>
        <v>496.4371094</v>
      </c>
      <c r="AP486" s="83"/>
      <c r="AQ486" s="65">
        <f t="shared" si="61"/>
        <v>532.41378699999996</v>
      </c>
      <c r="AR486" s="83"/>
      <c r="AS486" s="83"/>
      <c r="AT486" s="83"/>
      <c r="AU486" s="83">
        <v>240.6</v>
      </c>
      <c r="AV486" s="55">
        <f t="shared" si="62"/>
        <v>542.44258860000002</v>
      </c>
      <c r="AW486" s="86"/>
      <c r="AX486" s="86"/>
      <c r="AY486" s="86"/>
      <c r="AZ486" s="36">
        <v>245.93333333333331</v>
      </c>
      <c r="BA486" s="5">
        <f t="shared" si="63"/>
        <v>100</v>
      </c>
      <c r="BB486" s="5"/>
      <c r="BC486" t="s">
        <v>14</v>
      </c>
      <c r="BD486" s="9" t="s">
        <v>15</v>
      </c>
    </row>
    <row r="487" spans="1:56" x14ac:dyDescent="0.3">
      <c r="A487" t="s">
        <v>1698</v>
      </c>
      <c r="B487" t="s">
        <v>527</v>
      </c>
      <c r="D487" s="7">
        <v>1.4</v>
      </c>
      <c r="E487" t="s">
        <v>10</v>
      </c>
      <c r="F487" t="s">
        <v>11</v>
      </c>
      <c r="G487" t="s">
        <v>1518</v>
      </c>
      <c r="I487" t="s">
        <v>1699</v>
      </c>
      <c r="O487">
        <v>1968864</v>
      </c>
      <c r="P487">
        <v>406.2719098</v>
      </c>
      <c r="R487" s="56">
        <f t="shared" si="56"/>
        <v>429.26113020000003</v>
      </c>
      <c r="S487" s="90">
        <v>429.26049999999998</v>
      </c>
      <c r="T487" s="90">
        <v>429.26100000000002</v>
      </c>
      <c r="U487" s="90">
        <v>429.26029999999997</v>
      </c>
      <c r="V487" s="8">
        <v>206.9</v>
      </c>
      <c r="W487" s="55">
        <f t="shared" si="57"/>
        <v>407.27918627000003</v>
      </c>
      <c r="X487" s="86">
        <v>407.2765</v>
      </c>
      <c r="Y487" s="86">
        <v>407.27859999999998</v>
      </c>
      <c r="Z487" s="86">
        <v>407.27910000000003</v>
      </c>
      <c r="AA487" s="8">
        <v>197.80000000000004</v>
      </c>
      <c r="AB487" s="56">
        <f t="shared" si="58"/>
        <v>424.3057336</v>
      </c>
      <c r="AF487" s="64"/>
      <c r="AG487" s="55">
        <f t="shared" si="59"/>
        <v>389.26861560000003</v>
      </c>
      <c r="AH487" s="86"/>
      <c r="AI487" s="86"/>
      <c r="AJ487" s="86"/>
      <c r="AK487" s="64"/>
      <c r="AL487" s="55">
        <f t="shared" si="60"/>
        <v>405.26463380000001</v>
      </c>
      <c r="AP487" s="83"/>
      <c r="AQ487" s="65">
        <f t="shared" si="61"/>
        <v>441.24131140000003</v>
      </c>
      <c r="AR487" s="83"/>
      <c r="AS487" s="83"/>
      <c r="AT487" s="83"/>
      <c r="AU487" s="83"/>
      <c r="AV487" s="55">
        <f t="shared" si="62"/>
        <v>451.27011300000004</v>
      </c>
      <c r="AW487" s="86"/>
      <c r="AX487" s="86"/>
      <c r="AY487" s="86"/>
      <c r="AZ487" s="36">
        <v>203.69999999999996</v>
      </c>
      <c r="BA487" s="5">
        <f t="shared" si="63"/>
        <v>100</v>
      </c>
      <c r="BB487" s="5"/>
      <c r="BC487" t="s">
        <v>14</v>
      </c>
      <c r="BD487" s="9" t="s">
        <v>15</v>
      </c>
    </row>
    <row r="488" spans="1:56" x14ac:dyDescent="0.3">
      <c r="A488" s="44" t="s">
        <v>1700</v>
      </c>
      <c r="B488" t="s">
        <v>1701</v>
      </c>
      <c r="D488" s="7">
        <v>10.7</v>
      </c>
      <c r="E488" t="s">
        <v>10</v>
      </c>
      <c r="F488" t="s">
        <v>11</v>
      </c>
      <c r="G488" t="s">
        <v>1522</v>
      </c>
      <c r="I488" t="s">
        <v>1702</v>
      </c>
      <c r="O488">
        <v>40923</v>
      </c>
      <c r="P488">
        <v>592.41038360000005</v>
      </c>
      <c r="R488" s="56">
        <f t="shared" si="56"/>
        <v>615.39960400000007</v>
      </c>
      <c r="S488" s="90">
        <v>615.39980000000003</v>
      </c>
      <c r="T488" s="90">
        <v>615.40189999999996</v>
      </c>
      <c r="U488" s="90">
        <v>615.40110000000004</v>
      </c>
      <c r="V488" s="8">
        <v>253.23333333333335</v>
      </c>
      <c r="W488" s="55">
        <f t="shared" si="57"/>
        <v>593.41766007000001</v>
      </c>
      <c r="X488" s="86">
        <v>593.41719999999998</v>
      </c>
      <c r="Y488" s="86">
        <v>593.42190000000005</v>
      </c>
      <c r="Z488" s="86">
        <v>593.41880000000003</v>
      </c>
      <c r="AA488" s="8">
        <v>260.4666666666667</v>
      </c>
      <c r="AB488" s="56">
        <f t="shared" si="58"/>
        <v>610.4442074000001</v>
      </c>
      <c r="AF488" s="64">
        <v>260.23333333333335</v>
      </c>
      <c r="AG488" s="55">
        <f t="shared" si="59"/>
        <v>575.40708940000002</v>
      </c>
      <c r="AH488" s="86"/>
      <c r="AI488" s="86"/>
      <c r="AJ488" s="86"/>
      <c r="AK488" s="64"/>
      <c r="AL488" s="55">
        <f t="shared" si="60"/>
        <v>591.4031076</v>
      </c>
      <c r="AP488" s="84">
        <v>244.23</v>
      </c>
      <c r="AQ488" s="65">
        <f t="shared" si="61"/>
        <v>627.37978520000001</v>
      </c>
      <c r="AR488" s="83"/>
      <c r="AS488" s="83"/>
      <c r="AT488" s="83"/>
      <c r="AU488" s="83"/>
      <c r="AV488" s="55">
        <f t="shared" si="62"/>
        <v>637.40858679999997</v>
      </c>
      <c r="AW488" s="86"/>
      <c r="AX488" s="86"/>
      <c r="AY488" s="86"/>
      <c r="AZ488" s="36"/>
      <c r="BA488" s="5">
        <f t="shared" si="63"/>
        <v>6.2336831328385101</v>
      </c>
      <c r="BB488" s="5"/>
      <c r="BC488" t="s">
        <v>14</v>
      </c>
      <c r="BD488" s="9" t="s">
        <v>15</v>
      </c>
    </row>
    <row r="489" spans="1:56" x14ac:dyDescent="0.3">
      <c r="A489" t="s">
        <v>1703</v>
      </c>
      <c r="B489" t="s">
        <v>1704</v>
      </c>
      <c r="D489" s="7">
        <v>8.4</v>
      </c>
      <c r="E489" t="s">
        <v>10</v>
      </c>
      <c r="F489" t="s">
        <v>11</v>
      </c>
      <c r="G489" t="s">
        <v>1526</v>
      </c>
      <c r="I489" t="s">
        <v>1705</v>
      </c>
      <c r="O489">
        <v>1968862</v>
      </c>
      <c r="P489">
        <v>701.49952819999999</v>
      </c>
      <c r="R489" s="56">
        <f t="shared" si="56"/>
        <v>724.48874860000001</v>
      </c>
      <c r="V489" s="8"/>
      <c r="W489" s="55">
        <f t="shared" si="57"/>
        <v>702.50680466999995</v>
      </c>
      <c r="X489" s="86">
        <v>702.50819999999999</v>
      </c>
      <c r="Y489" s="86">
        <v>702.50819999999999</v>
      </c>
      <c r="Z489" s="86">
        <v>702.50800000000004</v>
      </c>
      <c r="AA489" s="8">
        <v>273.73333333333335</v>
      </c>
      <c r="AB489" s="56">
        <f t="shared" si="58"/>
        <v>719.53335200000004</v>
      </c>
      <c r="AF489" s="64"/>
      <c r="AG489" s="55">
        <f t="shared" si="59"/>
        <v>684.49623399999996</v>
      </c>
      <c r="AH489" s="86"/>
      <c r="AI489" s="86"/>
      <c r="AJ489" s="86"/>
      <c r="AK489" s="64"/>
      <c r="AL489" s="55">
        <f t="shared" si="60"/>
        <v>700.49225219999994</v>
      </c>
      <c r="AP489" s="83"/>
      <c r="AQ489" s="65">
        <f t="shared" si="61"/>
        <v>736.46892979999996</v>
      </c>
      <c r="AR489" s="83"/>
      <c r="AS489" s="83"/>
      <c r="AT489" s="83"/>
      <c r="AU489" s="83"/>
      <c r="AV489" s="55">
        <f t="shared" si="62"/>
        <v>746.49773139999991</v>
      </c>
      <c r="AW489" s="86"/>
      <c r="AX489" s="86"/>
      <c r="AY489" s="86"/>
      <c r="AZ489" s="36"/>
      <c r="BA489" s="5">
        <f t="shared" si="63"/>
        <v>100</v>
      </c>
      <c r="BB489" s="5"/>
      <c r="BC489" t="s">
        <v>14</v>
      </c>
      <c r="BD489" s="9" t="s">
        <v>15</v>
      </c>
    </row>
    <row r="490" spans="1:56" x14ac:dyDescent="0.3">
      <c r="A490" t="s">
        <v>1706</v>
      </c>
      <c r="B490" t="s">
        <v>1707</v>
      </c>
      <c r="D490" s="7">
        <v>5.4</v>
      </c>
      <c r="E490" t="s">
        <v>10</v>
      </c>
      <c r="F490" t="s">
        <v>11</v>
      </c>
      <c r="G490" t="s">
        <v>1533</v>
      </c>
      <c r="I490" t="s">
        <v>1708</v>
      </c>
      <c r="O490">
        <v>40830</v>
      </c>
      <c r="P490">
        <v>497.27535440000003</v>
      </c>
      <c r="R490" s="56">
        <f t="shared" si="56"/>
        <v>520.26457479999999</v>
      </c>
      <c r="S490" s="90">
        <v>520.26859999999999</v>
      </c>
      <c r="T490" s="90">
        <v>520.26239999999996</v>
      </c>
      <c r="U490" s="90">
        <v>520.26530000000002</v>
      </c>
      <c r="V490" s="8">
        <v>227.53333333333333</v>
      </c>
      <c r="W490" s="55">
        <f t="shared" si="57"/>
        <v>498.28263087000005</v>
      </c>
      <c r="X490" s="86">
        <v>498.28300000000002</v>
      </c>
      <c r="Y490" s="86">
        <v>498.2826</v>
      </c>
      <c r="Z490" s="86">
        <v>498.2835</v>
      </c>
      <c r="AA490" s="8">
        <v>223.43333333333331</v>
      </c>
      <c r="AB490" s="56">
        <f t="shared" si="58"/>
        <v>515.30917820000002</v>
      </c>
      <c r="AF490" s="64"/>
      <c r="AG490" s="55">
        <f t="shared" si="59"/>
        <v>480.27206020000006</v>
      </c>
      <c r="AH490" s="86"/>
      <c r="AI490" s="86"/>
      <c r="AJ490" s="86"/>
      <c r="AK490" s="64">
        <v>223.70000000000002</v>
      </c>
      <c r="AL490" s="55">
        <f t="shared" si="60"/>
        <v>496.26807840000004</v>
      </c>
      <c r="AP490" s="83">
        <v>220.4</v>
      </c>
      <c r="AQ490" s="65">
        <f t="shared" si="61"/>
        <v>532.24475600000005</v>
      </c>
      <c r="AR490" s="83"/>
      <c r="AS490" s="83"/>
      <c r="AT490" s="83"/>
      <c r="AU490" s="83"/>
      <c r="AV490" s="55">
        <f t="shared" si="62"/>
        <v>542.2735576</v>
      </c>
      <c r="AW490" s="86"/>
      <c r="AX490" s="86"/>
      <c r="AY490" s="86"/>
      <c r="AZ490" s="36"/>
      <c r="BA490" s="5">
        <f t="shared" si="63"/>
        <v>1.3576010741458915</v>
      </c>
      <c r="BB490" s="5"/>
      <c r="BC490" t="s">
        <v>14</v>
      </c>
      <c r="BD490" s="9" t="s">
        <v>15</v>
      </c>
    </row>
    <row r="491" spans="1:56" x14ac:dyDescent="0.3">
      <c r="A491" t="s">
        <v>1709</v>
      </c>
      <c r="B491" t="s">
        <v>1710</v>
      </c>
      <c r="D491" s="7">
        <v>6.6</v>
      </c>
      <c r="E491" t="s">
        <v>10</v>
      </c>
      <c r="F491" t="s">
        <v>11</v>
      </c>
      <c r="G491" t="s">
        <v>1537</v>
      </c>
      <c r="I491" t="s">
        <v>1711</v>
      </c>
      <c r="O491">
        <v>82381</v>
      </c>
      <c r="P491">
        <v>649.43184640000004</v>
      </c>
      <c r="R491" s="56">
        <f t="shared" si="56"/>
        <v>672.42106680000006</v>
      </c>
      <c r="S491" s="90">
        <v>672.42650000000003</v>
      </c>
      <c r="T491" s="90">
        <v>672.42229999999995</v>
      </c>
      <c r="U491" s="90">
        <v>672.41890000000001</v>
      </c>
      <c r="V491" s="8">
        <v>264.76666666666665</v>
      </c>
      <c r="W491" s="55">
        <f t="shared" si="57"/>
        <v>650.43912287000001</v>
      </c>
      <c r="X491" s="86">
        <v>650.4393</v>
      </c>
      <c r="Y491" s="86">
        <v>650.43899999999996</v>
      </c>
      <c r="Z491" s="86">
        <v>650.44169999999997</v>
      </c>
      <c r="AA491" s="8">
        <v>258.59999999999997</v>
      </c>
      <c r="AB491" s="56">
        <f t="shared" si="58"/>
        <v>667.46567020000009</v>
      </c>
      <c r="AF491" s="64"/>
      <c r="AG491" s="55">
        <f t="shared" si="59"/>
        <v>632.42855220000001</v>
      </c>
      <c r="AH491" s="86"/>
      <c r="AI491" s="86"/>
      <c r="AJ491" s="86"/>
      <c r="AK491" s="64"/>
      <c r="AL491" s="55">
        <f t="shared" si="60"/>
        <v>648.42457039999999</v>
      </c>
      <c r="AP491" s="83"/>
      <c r="AQ491" s="65">
        <f t="shared" si="61"/>
        <v>684.40124800000001</v>
      </c>
      <c r="AR491" s="83"/>
      <c r="AS491" s="83"/>
      <c r="AT491" s="83"/>
      <c r="AU491" s="83"/>
      <c r="AV491" s="55">
        <f t="shared" si="62"/>
        <v>694.43004959999996</v>
      </c>
      <c r="AW491" s="86"/>
      <c r="AX491" s="86"/>
      <c r="AY491" s="86"/>
      <c r="AZ491" s="36"/>
      <c r="BA491" s="5">
        <f t="shared" si="63"/>
        <v>100</v>
      </c>
      <c r="BB491" s="5"/>
      <c r="BC491" t="s">
        <v>14</v>
      </c>
      <c r="BD491" s="9" t="s">
        <v>15</v>
      </c>
    </row>
    <row r="492" spans="1:56" x14ac:dyDescent="0.3">
      <c r="A492" t="s">
        <v>1712</v>
      </c>
      <c r="B492" t="s">
        <v>263</v>
      </c>
      <c r="D492" s="7">
        <v>14.6</v>
      </c>
      <c r="E492" t="s">
        <v>10</v>
      </c>
      <c r="F492" t="s">
        <v>11</v>
      </c>
      <c r="G492" t="s">
        <v>1541</v>
      </c>
      <c r="I492" t="s">
        <v>1713</v>
      </c>
      <c r="O492">
        <v>77448</v>
      </c>
      <c r="P492">
        <v>719.54647580000005</v>
      </c>
      <c r="R492" s="56">
        <f t="shared" si="56"/>
        <v>742.53569620000007</v>
      </c>
      <c r="S492" s="90">
        <v>742.53679999999997</v>
      </c>
      <c r="T492" s="90">
        <v>742.53790000000004</v>
      </c>
      <c r="U492" s="90">
        <v>742.53489999999999</v>
      </c>
      <c r="V492" s="8">
        <v>285.3</v>
      </c>
      <c r="W492" s="55">
        <f t="shared" si="57"/>
        <v>720.55375227000002</v>
      </c>
      <c r="X492" s="86">
        <v>720.55139999999994</v>
      </c>
      <c r="Y492" s="86">
        <v>720.55930000000001</v>
      </c>
      <c r="Z492" s="86">
        <v>720.55520000000001</v>
      </c>
      <c r="AA492" s="8">
        <v>280.93333333333334</v>
      </c>
      <c r="AB492" s="56">
        <f t="shared" si="58"/>
        <v>737.5802996000001</v>
      </c>
      <c r="AF492" s="64"/>
      <c r="AG492" s="55">
        <f t="shared" si="59"/>
        <v>702.54318160000003</v>
      </c>
      <c r="AH492" s="86"/>
      <c r="AI492" s="86"/>
      <c r="AJ492" s="86"/>
      <c r="AK492" s="64"/>
      <c r="AL492" s="55">
        <f t="shared" si="60"/>
        <v>718.53919980000001</v>
      </c>
      <c r="AP492" s="83">
        <v>269.76666666666665</v>
      </c>
      <c r="AQ492" s="65">
        <f t="shared" si="61"/>
        <v>754.51587740000002</v>
      </c>
      <c r="AR492" s="83"/>
      <c r="AS492" s="83"/>
      <c r="AT492" s="83"/>
      <c r="AU492" s="83"/>
      <c r="AV492" s="55">
        <f t="shared" si="62"/>
        <v>764.54467899999997</v>
      </c>
      <c r="AW492" s="86"/>
      <c r="AX492" s="86"/>
      <c r="AY492" s="86"/>
      <c r="AZ492" s="36"/>
      <c r="BA492" s="5">
        <f t="shared" si="63"/>
        <v>3.9748457522543967</v>
      </c>
      <c r="BB492" s="5"/>
      <c r="BC492" t="s">
        <v>14</v>
      </c>
      <c r="BD492" s="9" t="s">
        <v>15</v>
      </c>
    </row>
    <row r="493" spans="1:56" x14ac:dyDescent="0.3">
      <c r="A493" t="s">
        <v>1714</v>
      </c>
      <c r="B493" t="s">
        <v>492</v>
      </c>
      <c r="D493" s="7">
        <v>12.9</v>
      </c>
      <c r="E493" t="s">
        <v>10</v>
      </c>
      <c r="F493" t="s">
        <v>11</v>
      </c>
      <c r="G493" t="s">
        <v>1553</v>
      </c>
      <c r="I493" t="s">
        <v>1715</v>
      </c>
      <c r="O493">
        <v>1968863</v>
      </c>
      <c r="P493">
        <v>759.57777420000002</v>
      </c>
      <c r="R493" s="56">
        <f t="shared" si="56"/>
        <v>782.56699460000004</v>
      </c>
      <c r="S493" s="90">
        <v>782.56730000000005</v>
      </c>
      <c r="T493" s="90">
        <v>782.57629999999995</v>
      </c>
      <c r="U493" s="90">
        <v>782.56529999999998</v>
      </c>
      <c r="V493" s="8">
        <v>292.83333333333331</v>
      </c>
      <c r="W493" s="55">
        <f t="shared" si="57"/>
        <v>760.58505066999999</v>
      </c>
      <c r="X493" s="86">
        <v>760.58540000000005</v>
      </c>
      <c r="Y493" s="86">
        <v>760.58720000000005</v>
      </c>
      <c r="Z493" s="86">
        <v>760.58569999999997</v>
      </c>
      <c r="AA493" s="8">
        <v>290.3</v>
      </c>
      <c r="AB493" s="56">
        <f t="shared" si="58"/>
        <v>777.61159800000007</v>
      </c>
      <c r="AF493" s="64"/>
      <c r="AG493" s="55">
        <f t="shared" si="59"/>
        <v>742.57447999999999</v>
      </c>
      <c r="AH493" s="86"/>
      <c r="AI493" s="86"/>
      <c r="AJ493" s="86"/>
      <c r="AK493" s="64"/>
      <c r="AL493" s="55">
        <f t="shared" si="60"/>
        <v>758.57049819999997</v>
      </c>
      <c r="AP493" s="83"/>
      <c r="AQ493" s="65">
        <f t="shared" si="61"/>
        <v>794.54717579999999</v>
      </c>
      <c r="AR493" s="83"/>
      <c r="AS493" s="83"/>
      <c r="AT493" s="83"/>
      <c r="AU493" s="83"/>
      <c r="AV493" s="55">
        <f t="shared" si="62"/>
        <v>804.57597739999994</v>
      </c>
      <c r="AW493" s="86"/>
      <c r="AX493" s="86"/>
      <c r="AY493" s="86"/>
      <c r="AZ493" s="36">
        <v>292.49999999999994</v>
      </c>
      <c r="BA493" s="5">
        <f t="shared" si="63"/>
        <v>100</v>
      </c>
      <c r="BB493" s="5"/>
      <c r="BC493" t="s">
        <v>14</v>
      </c>
      <c r="BD493" s="9" t="s">
        <v>15</v>
      </c>
    </row>
    <row r="494" spans="1:56" x14ac:dyDescent="0.3">
      <c r="A494" t="s">
        <v>1716</v>
      </c>
      <c r="B494" t="s">
        <v>1521</v>
      </c>
      <c r="D494" s="7">
        <v>1.1000000000000001</v>
      </c>
      <c r="E494" t="s">
        <v>10</v>
      </c>
      <c r="F494" t="s">
        <v>11</v>
      </c>
      <c r="G494" t="s">
        <v>1556</v>
      </c>
      <c r="I494" t="s">
        <v>1717</v>
      </c>
      <c r="O494">
        <v>84434</v>
      </c>
      <c r="P494">
        <v>424.28247399999998</v>
      </c>
      <c r="R494" s="56">
        <f t="shared" si="56"/>
        <v>447.2716944</v>
      </c>
      <c r="S494" s="90">
        <v>447.27210000000002</v>
      </c>
      <c r="T494" s="90">
        <v>447.27190000000002</v>
      </c>
      <c r="U494" s="90">
        <v>447.27120000000002</v>
      </c>
      <c r="V494" s="8">
        <v>199.13333333333333</v>
      </c>
      <c r="W494" s="55">
        <f t="shared" si="57"/>
        <v>425.28975047</v>
      </c>
      <c r="X494" s="86">
        <v>425.29079999999999</v>
      </c>
      <c r="Y494" s="86">
        <v>425.29109999999997</v>
      </c>
      <c r="Z494" s="86">
        <v>425.28949999999998</v>
      </c>
      <c r="AA494" s="8">
        <v>203.29999999999998</v>
      </c>
      <c r="AB494" s="56">
        <f t="shared" si="58"/>
        <v>442.31629779999997</v>
      </c>
      <c r="AF494" s="64">
        <v>203</v>
      </c>
      <c r="AG494" s="55">
        <f t="shared" si="59"/>
        <v>407.27917980000001</v>
      </c>
      <c r="AH494" s="86"/>
      <c r="AI494" s="86"/>
      <c r="AJ494" s="86"/>
      <c r="AK494" s="64">
        <v>197.80000000000004</v>
      </c>
      <c r="AL494" s="55">
        <f t="shared" si="60"/>
        <v>423.27519799999999</v>
      </c>
      <c r="AP494" s="83">
        <v>204.73333333333335</v>
      </c>
      <c r="AQ494" s="65">
        <f t="shared" si="61"/>
        <v>459.25187560000001</v>
      </c>
      <c r="AR494" s="83"/>
      <c r="AS494" s="83"/>
      <c r="AT494" s="83"/>
      <c r="AU494" s="83"/>
      <c r="AV494" s="55">
        <f t="shared" si="62"/>
        <v>469.28067720000001</v>
      </c>
      <c r="AW494" s="86"/>
      <c r="AX494" s="86"/>
      <c r="AY494" s="86"/>
      <c r="AZ494" s="36"/>
      <c r="BA494" s="5">
        <f t="shared" si="63"/>
        <v>-0.70503361206756798</v>
      </c>
      <c r="BB494" s="5"/>
      <c r="BC494" t="s">
        <v>14</v>
      </c>
      <c r="BD494" s="9" t="s">
        <v>15</v>
      </c>
    </row>
    <row r="495" spans="1:56" x14ac:dyDescent="0.3">
      <c r="A495" t="s">
        <v>1718</v>
      </c>
      <c r="B495" t="s">
        <v>720</v>
      </c>
      <c r="D495" s="7">
        <v>3.1</v>
      </c>
      <c r="E495" t="s">
        <v>10</v>
      </c>
      <c r="F495" t="s">
        <v>11</v>
      </c>
      <c r="I495" t="s">
        <v>1719</v>
      </c>
      <c r="O495">
        <v>84482</v>
      </c>
      <c r="P495">
        <v>390.27699480000001</v>
      </c>
      <c r="R495" s="56">
        <f t="shared" si="56"/>
        <v>413.26621520000003</v>
      </c>
      <c r="S495" s="90">
        <v>413.27120000000002</v>
      </c>
      <c r="T495" s="90">
        <v>413.26479999999998</v>
      </c>
      <c r="U495" s="90">
        <v>413.267</v>
      </c>
      <c r="V495" s="8">
        <v>191.80000000000004</v>
      </c>
      <c r="W495" s="55">
        <f t="shared" si="57"/>
        <v>391.28427127000003</v>
      </c>
      <c r="AA495" s="8"/>
      <c r="AB495" s="56">
        <f t="shared" si="58"/>
        <v>408.3108186</v>
      </c>
      <c r="AF495" s="64">
        <v>195.33333333333334</v>
      </c>
      <c r="AG495" s="55">
        <f t="shared" si="59"/>
        <v>373.27370060000004</v>
      </c>
      <c r="AH495" s="86"/>
      <c r="AI495" s="86"/>
      <c r="AJ495" s="86"/>
      <c r="AK495" s="64">
        <v>195.86666666666667</v>
      </c>
      <c r="AL495" s="55">
        <f t="shared" si="60"/>
        <v>389.26971880000002</v>
      </c>
      <c r="AP495" s="83">
        <v>199.19999999999996</v>
      </c>
      <c r="AQ495" s="65">
        <f t="shared" si="61"/>
        <v>425.24639640000004</v>
      </c>
      <c r="AR495" s="83"/>
      <c r="AS495" s="83"/>
      <c r="AT495" s="83"/>
      <c r="AU495" s="83"/>
      <c r="AV495" s="55">
        <f t="shared" si="62"/>
        <v>435.27519800000005</v>
      </c>
      <c r="AW495" s="86"/>
      <c r="AX495" s="86"/>
      <c r="AY495" s="86"/>
      <c r="AZ495" s="36"/>
      <c r="BA495" s="5" t="e">
        <f t="shared" si="63"/>
        <v>#DIV/0!</v>
      </c>
      <c r="BB495" s="5"/>
      <c r="BC495" t="s">
        <v>14</v>
      </c>
      <c r="BD495" s="9" t="s">
        <v>15</v>
      </c>
    </row>
    <row r="496" spans="1:56" x14ac:dyDescent="0.3">
      <c r="A496" t="s">
        <v>1720</v>
      </c>
      <c r="B496" t="s">
        <v>275</v>
      </c>
      <c r="D496" s="7">
        <v>8.9</v>
      </c>
      <c r="E496" t="s">
        <v>10</v>
      </c>
      <c r="F496" t="s">
        <v>11</v>
      </c>
      <c r="I496" t="s">
        <v>1721</v>
      </c>
      <c r="O496">
        <v>3893</v>
      </c>
      <c r="P496">
        <v>402.34976160000002</v>
      </c>
      <c r="R496" s="56">
        <f t="shared" si="56"/>
        <v>425.33898200000004</v>
      </c>
      <c r="S496" s="90">
        <v>425.339</v>
      </c>
      <c r="T496" s="90">
        <v>425.34120000000001</v>
      </c>
      <c r="U496" s="90">
        <v>425.33859999999999</v>
      </c>
      <c r="V496" s="8">
        <v>226.16666666666666</v>
      </c>
      <c r="W496" s="55">
        <f t="shared" si="57"/>
        <v>403.35703807000004</v>
      </c>
      <c r="X496" s="86">
        <v>403.35730000000001</v>
      </c>
      <c r="Y496" s="86">
        <v>403.35730000000001</v>
      </c>
      <c r="Z496" s="86">
        <v>403.35820000000001</v>
      </c>
      <c r="AA496" s="8">
        <v>215.4</v>
      </c>
      <c r="AB496" s="56">
        <f t="shared" si="58"/>
        <v>420.38358540000002</v>
      </c>
      <c r="AF496" s="64"/>
      <c r="AG496" s="55">
        <f t="shared" si="59"/>
        <v>385.34646740000005</v>
      </c>
      <c r="AH496" s="86"/>
      <c r="AI496" s="86"/>
      <c r="AJ496" s="86"/>
      <c r="AK496" s="64"/>
      <c r="AL496" s="55">
        <f t="shared" si="60"/>
        <v>401.34248560000003</v>
      </c>
      <c r="AP496" s="83"/>
      <c r="AQ496" s="65">
        <f t="shared" si="61"/>
        <v>437.31916320000005</v>
      </c>
      <c r="AR496" s="83"/>
      <c r="AS496" s="83"/>
      <c r="AT496" s="83"/>
      <c r="AU496" s="83"/>
      <c r="AV496" s="55">
        <f t="shared" si="62"/>
        <v>447.34796480000006</v>
      </c>
      <c r="AW496" s="86"/>
      <c r="AX496" s="86"/>
      <c r="AY496" s="86"/>
      <c r="AZ496" s="36"/>
      <c r="BA496" s="5">
        <f t="shared" si="63"/>
        <v>100</v>
      </c>
      <c r="BB496" s="5"/>
      <c r="BC496" t="s">
        <v>14</v>
      </c>
      <c r="BD496" s="9" t="s">
        <v>15</v>
      </c>
    </row>
    <row r="497" spans="1:56" x14ac:dyDescent="0.3">
      <c r="A497" t="s">
        <v>1722</v>
      </c>
      <c r="B497" t="s">
        <v>1005</v>
      </c>
      <c r="D497" s="7">
        <v>2.2000000000000002</v>
      </c>
      <c r="E497" t="s">
        <v>10</v>
      </c>
      <c r="F497" t="s">
        <v>11</v>
      </c>
      <c r="I497" t="s">
        <v>1723</v>
      </c>
      <c r="O497">
        <v>1968865</v>
      </c>
      <c r="P497">
        <v>404.25626060000002</v>
      </c>
      <c r="R497" s="56">
        <f t="shared" si="56"/>
        <v>427.24548100000004</v>
      </c>
      <c r="S497" s="90">
        <v>427.24540000000002</v>
      </c>
      <c r="T497" s="90">
        <v>427.24489999999997</v>
      </c>
      <c r="U497" s="90">
        <v>427.24419999999998</v>
      </c>
      <c r="V497" s="8">
        <v>216.53333333333333</v>
      </c>
      <c r="W497" s="55">
        <f t="shared" si="57"/>
        <v>405.26353707000004</v>
      </c>
      <c r="X497" s="86">
        <v>405.2645</v>
      </c>
      <c r="Y497" s="86">
        <v>405.26420000000002</v>
      </c>
      <c r="Z497" s="86">
        <v>405.2636</v>
      </c>
      <c r="AA497" s="8">
        <v>201.19999999999996</v>
      </c>
      <c r="AB497" s="56">
        <f t="shared" si="58"/>
        <v>422.29008440000001</v>
      </c>
      <c r="AF497" s="64"/>
      <c r="AG497" s="55">
        <f t="shared" si="59"/>
        <v>387.25296640000005</v>
      </c>
      <c r="AH497" s="86"/>
      <c r="AI497" s="86"/>
      <c r="AJ497" s="86"/>
      <c r="AK497" s="64">
        <v>201.56666666666669</v>
      </c>
      <c r="AL497" s="55">
        <f t="shared" si="60"/>
        <v>403.24898460000003</v>
      </c>
      <c r="AP497" s="83">
        <v>208.4</v>
      </c>
      <c r="AQ497" s="65">
        <f t="shared" si="61"/>
        <v>439.22566220000004</v>
      </c>
      <c r="AR497" s="83"/>
      <c r="AS497" s="83"/>
      <c r="AT497" s="83"/>
      <c r="AU497" s="83"/>
      <c r="AV497" s="55">
        <f t="shared" si="62"/>
        <v>449.25446380000005</v>
      </c>
      <c r="AW497" s="86"/>
      <c r="AX497" s="86"/>
      <c r="AY497" s="86"/>
      <c r="AZ497" s="36"/>
      <c r="BA497" s="5">
        <f t="shared" si="63"/>
        <v>-3.5785288270377968</v>
      </c>
      <c r="BB497" s="5"/>
      <c r="BC497" t="s">
        <v>14</v>
      </c>
      <c r="BD497" s="9" t="s">
        <v>15</v>
      </c>
    </row>
    <row r="498" spans="1:56" x14ac:dyDescent="0.3">
      <c r="A498" t="s">
        <v>1724</v>
      </c>
      <c r="B498" t="s">
        <v>1725</v>
      </c>
      <c r="D498" s="7">
        <v>14.1</v>
      </c>
      <c r="E498" t="s">
        <v>10</v>
      </c>
      <c r="F498" t="s">
        <v>11</v>
      </c>
      <c r="I498" t="s">
        <v>1726</v>
      </c>
      <c r="O498">
        <v>46705</v>
      </c>
      <c r="P498">
        <v>703.55156079999995</v>
      </c>
      <c r="R498" s="56">
        <f t="shared" si="56"/>
        <v>726.54078119999997</v>
      </c>
      <c r="S498" s="90">
        <v>726.54139999999995</v>
      </c>
      <c r="T498" s="90">
        <v>726.54380000000003</v>
      </c>
      <c r="U498" s="90">
        <v>726.54129999999998</v>
      </c>
      <c r="V498" s="8">
        <v>282.73333333333335</v>
      </c>
      <c r="W498" s="55">
        <f>P498+1.00727647</f>
        <v>704.55883726999991</v>
      </c>
      <c r="X498" s="86">
        <v>704.56230000000005</v>
      </c>
      <c r="Y498" s="86">
        <v>704.56579999999997</v>
      </c>
      <c r="Z498" s="86">
        <v>704.56370000000004</v>
      </c>
      <c r="AA498" s="8">
        <v>277.66666666666669</v>
      </c>
      <c r="AB498" s="56">
        <f t="shared" si="58"/>
        <v>721.5853846</v>
      </c>
      <c r="AF498" s="64"/>
      <c r="AG498" s="55">
        <f t="shared" si="59"/>
        <v>686.54826659999992</v>
      </c>
      <c r="AH498" s="86"/>
      <c r="AI498" s="86"/>
      <c r="AJ498" s="86"/>
      <c r="AK498" s="64"/>
      <c r="AL498" s="55">
        <f t="shared" si="60"/>
        <v>702.5442847999999</v>
      </c>
      <c r="AP498" s="83">
        <v>267.06666666666666</v>
      </c>
      <c r="AQ498" s="65">
        <f t="shared" si="61"/>
        <v>738.52096239999992</v>
      </c>
      <c r="AR498" s="83"/>
      <c r="AS498" s="83"/>
      <c r="AT498" s="83"/>
      <c r="AU498" s="83"/>
      <c r="AV498" s="55">
        <f t="shared" si="62"/>
        <v>748.54976399999987</v>
      </c>
      <c r="AW498" s="86"/>
      <c r="AX498" s="86"/>
      <c r="AY498" s="86"/>
      <c r="AZ498" s="36"/>
      <c r="BA498" s="5">
        <f t="shared" si="63"/>
        <v>3.8175270108043295</v>
      </c>
      <c r="BB498" s="5"/>
      <c r="BC498" t="s">
        <v>14</v>
      </c>
      <c r="BD498" s="9" t="s">
        <v>15</v>
      </c>
    </row>
    <row r="499" spans="1:56" x14ac:dyDescent="0.3">
      <c r="A499" t="s">
        <v>1727</v>
      </c>
      <c r="B499" t="s">
        <v>1728</v>
      </c>
      <c r="D499" s="7">
        <v>4.9000000000000004</v>
      </c>
      <c r="E499" t="s">
        <v>10</v>
      </c>
      <c r="F499" t="s">
        <v>11</v>
      </c>
      <c r="I499" t="s">
        <v>1729</v>
      </c>
      <c r="O499">
        <v>43997</v>
      </c>
      <c r="P499">
        <v>407.31642859999999</v>
      </c>
      <c r="R499" s="56">
        <f t="shared" si="56"/>
        <v>430.30564900000002</v>
      </c>
      <c r="S499" s="90">
        <v>430.30549999999999</v>
      </c>
      <c r="T499" s="90">
        <v>430.30549999999999</v>
      </c>
      <c r="U499" s="90">
        <v>430.30520000000001</v>
      </c>
      <c r="V499" s="8">
        <v>220.43333333333331</v>
      </c>
      <c r="W499" s="55">
        <f t="shared" si="57"/>
        <v>408.32370507000002</v>
      </c>
      <c r="X499" s="86">
        <v>408.32459999999998</v>
      </c>
      <c r="Y499" s="86">
        <v>408.32569999999998</v>
      </c>
      <c r="Z499" s="86">
        <v>408.31799999999998</v>
      </c>
      <c r="AA499" s="8">
        <v>215.23333333333335</v>
      </c>
      <c r="AB499" s="56">
        <f t="shared" si="58"/>
        <v>425.35025239999999</v>
      </c>
      <c r="AF499" s="64"/>
      <c r="AG499" s="55">
        <f t="shared" si="59"/>
        <v>390.31313440000002</v>
      </c>
      <c r="AH499" s="86"/>
      <c r="AI499" s="86"/>
      <c r="AJ499" s="86"/>
      <c r="AK499" s="64"/>
      <c r="AL499" s="55">
        <f t="shared" si="60"/>
        <v>406.3091526</v>
      </c>
      <c r="AP499" s="83"/>
      <c r="AQ499" s="65">
        <f t="shared" si="61"/>
        <v>442.28583020000002</v>
      </c>
      <c r="AR499" s="83"/>
      <c r="AS499" s="83"/>
      <c r="AT499" s="83"/>
      <c r="AU499" s="83"/>
      <c r="AV499" s="55">
        <f t="shared" si="62"/>
        <v>452.31463180000003</v>
      </c>
      <c r="AW499" s="86"/>
      <c r="AX499" s="86"/>
      <c r="AY499" s="86"/>
      <c r="AZ499" s="36">
        <v>221.19999999999996</v>
      </c>
      <c r="BA499" s="5">
        <f t="shared" si="63"/>
        <v>100</v>
      </c>
      <c r="BB499" s="5"/>
      <c r="BC499" t="s">
        <v>14</v>
      </c>
      <c r="BD499" s="9" t="s">
        <v>15</v>
      </c>
    </row>
    <row r="500" spans="1:56" x14ac:dyDescent="0.3">
      <c r="A500" t="s">
        <v>1730</v>
      </c>
      <c r="B500" t="s">
        <v>1731</v>
      </c>
      <c r="D500" s="7">
        <v>11.8</v>
      </c>
      <c r="E500" t="s">
        <v>10</v>
      </c>
      <c r="F500" t="s">
        <v>11</v>
      </c>
      <c r="I500" t="s">
        <v>1732</v>
      </c>
      <c r="O500">
        <v>83815</v>
      </c>
      <c r="P500">
        <v>887.63335840000002</v>
      </c>
      <c r="R500" s="56">
        <f t="shared" si="56"/>
        <v>910.62257880000004</v>
      </c>
      <c r="S500" s="90">
        <v>910.61990000000003</v>
      </c>
      <c r="T500" s="90">
        <v>910.62620000000004</v>
      </c>
      <c r="U500" s="90">
        <v>910.6164</v>
      </c>
      <c r="V500" s="8">
        <v>305.23333333333329</v>
      </c>
      <c r="W500" s="55">
        <f t="shared" si="57"/>
        <v>888.64063486999999</v>
      </c>
      <c r="X500" s="86">
        <v>888.63900000000001</v>
      </c>
      <c r="Y500" s="86">
        <v>888.63969999999995</v>
      </c>
      <c r="Z500" s="86">
        <v>888.64279999999997</v>
      </c>
      <c r="AA500" s="8">
        <v>307.56666666666666</v>
      </c>
      <c r="AB500" s="56">
        <f t="shared" si="58"/>
        <v>905.66718220000007</v>
      </c>
      <c r="AF500" s="64"/>
      <c r="AG500" s="55">
        <f t="shared" si="59"/>
        <v>870.63006419999999</v>
      </c>
      <c r="AH500" s="86"/>
      <c r="AI500" s="86"/>
      <c r="AJ500" s="86"/>
      <c r="AK500" s="64"/>
      <c r="AL500" s="55">
        <f t="shared" si="60"/>
        <v>886.62608239999997</v>
      </c>
      <c r="AP500" s="83"/>
      <c r="AQ500" s="65">
        <f t="shared" si="61"/>
        <v>922.60275999999999</v>
      </c>
      <c r="AR500" s="83"/>
      <c r="AS500" s="83"/>
      <c r="AT500" s="83"/>
      <c r="AU500" s="83"/>
      <c r="AV500" s="55">
        <f t="shared" si="62"/>
        <v>932.63156159999994</v>
      </c>
      <c r="AW500" s="86"/>
      <c r="AX500" s="86"/>
      <c r="AY500" s="86"/>
      <c r="AZ500" s="36">
        <v>309.73333333333335</v>
      </c>
      <c r="BA500" s="5">
        <f t="shared" si="63"/>
        <v>100</v>
      </c>
      <c r="BB500" s="5"/>
      <c r="BC500" t="s">
        <v>14</v>
      </c>
      <c r="BD500" s="9" t="s">
        <v>15</v>
      </c>
    </row>
    <row r="501" spans="1:56" x14ac:dyDescent="0.3">
      <c r="A501" t="s">
        <v>1733</v>
      </c>
      <c r="B501" t="s">
        <v>1734</v>
      </c>
      <c r="D501" s="7">
        <v>7.3</v>
      </c>
      <c r="E501" t="s">
        <v>10</v>
      </c>
      <c r="F501" t="s">
        <v>11</v>
      </c>
      <c r="I501" t="s">
        <v>1735</v>
      </c>
      <c r="O501">
        <v>43410</v>
      </c>
      <c r="P501">
        <v>551.39506879999999</v>
      </c>
      <c r="R501" s="56">
        <f t="shared" si="56"/>
        <v>574.38428920000001</v>
      </c>
      <c r="S501" s="90">
        <v>574.38220000000001</v>
      </c>
      <c r="T501" s="90">
        <v>574.38509999999997</v>
      </c>
      <c r="U501" s="90">
        <v>574.38419999999996</v>
      </c>
      <c r="V501" s="8">
        <v>250.16666666666666</v>
      </c>
      <c r="W501" s="55">
        <f t="shared" si="57"/>
        <v>552.40234526999996</v>
      </c>
      <c r="X501" s="86">
        <v>552.40200000000004</v>
      </c>
      <c r="Y501" s="86">
        <v>552.40129999999999</v>
      </c>
      <c r="Z501" s="86">
        <v>552.39930000000004</v>
      </c>
      <c r="AA501" s="8">
        <v>247.76666666666665</v>
      </c>
      <c r="AB501" s="56">
        <f t="shared" si="58"/>
        <v>569.42889260000004</v>
      </c>
      <c r="AF501" s="64"/>
      <c r="AG501" s="55">
        <f t="shared" si="59"/>
        <v>534.39177459999996</v>
      </c>
      <c r="AH501" s="86"/>
      <c r="AI501" s="86"/>
      <c r="AJ501" s="86"/>
      <c r="AK501" s="64"/>
      <c r="AL501" s="55">
        <f t="shared" si="60"/>
        <v>550.38779279999994</v>
      </c>
      <c r="AP501" s="83"/>
      <c r="AQ501" s="65">
        <f t="shared" si="61"/>
        <v>586.36447039999996</v>
      </c>
      <c r="AR501" s="83"/>
      <c r="AS501" s="83"/>
      <c r="AT501" s="83"/>
      <c r="AU501" s="83"/>
      <c r="AV501" s="55">
        <f t="shared" si="62"/>
        <v>596.39327199999991</v>
      </c>
      <c r="AW501" s="86"/>
      <c r="AX501" s="86"/>
      <c r="AY501" s="86"/>
      <c r="AZ501" s="36">
        <v>251.76666666666665</v>
      </c>
      <c r="BA501" s="5">
        <f t="shared" si="63"/>
        <v>100</v>
      </c>
      <c r="BB501" s="5"/>
      <c r="BC501" t="s">
        <v>14</v>
      </c>
      <c r="BD501" s="9" t="s">
        <v>15</v>
      </c>
    </row>
    <row r="502" spans="1:56" x14ac:dyDescent="0.3">
      <c r="A502" t="s">
        <v>1736</v>
      </c>
      <c r="B502" t="s">
        <v>1187</v>
      </c>
      <c r="D502" s="7">
        <v>8</v>
      </c>
      <c r="E502" t="s">
        <v>10</v>
      </c>
      <c r="F502" t="s">
        <v>11</v>
      </c>
      <c r="I502" t="s">
        <v>1737</v>
      </c>
      <c r="O502">
        <v>40142</v>
      </c>
      <c r="P502">
        <v>579.42636719999996</v>
      </c>
      <c r="R502" s="56">
        <f t="shared" si="56"/>
        <v>602.41558759999998</v>
      </c>
      <c r="S502" s="90">
        <v>602.41449999999998</v>
      </c>
      <c r="T502" s="90">
        <v>602.41549999999995</v>
      </c>
      <c r="U502" s="90">
        <v>602.41679999999997</v>
      </c>
      <c r="V502" s="8">
        <v>256.39999999999998</v>
      </c>
      <c r="W502" s="55">
        <f t="shared" si="57"/>
        <v>580.43364366999992</v>
      </c>
      <c r="X502" s="86">
        <v>580.43539999999996</v>
      </c>
      <c r="Y502" s="86">
        <v>580.43200000000002</v>
      </c>
      <c r="Z502" s="86">
        <v>580.43769999999995</v>
      </c>
      <c r="AA502" s="8">
        <v>255.9</v>
      </c>
      <c r="AB502" s="56">
        <f t="shared" si="58"/>
        <v>597.46019100000001</v>
      </c>
      <c r="AF502" s="64"/>
      <c r="AG502" s="55">
        <f t="shared" si="59"/>
        <v>562.42307299999993</v>
      </c>
      <c r="AH502" s="86"/>
      <c r="AI502" s="86"/>
      <c r="AJ502" s="86"/>
      <c r="AK502" s="64"/>
      <c r="AL502" s="55">
        <f t="shared" si="60"/>
        <v>578.41909119999991</v>
      </c>
      <c r="AP502" s="83"/>
      <c r="AQ502" s="65">
        <f t="shared" si="61"/>
        <v>614.39576879999993</v>
      </c>
      <c r="AR502" s="83"/>
      <c r="AS502" s="83"/>
      <c r="AT502" s="83"/>
      <c r="AU502" s="83"/>
      <c r="AV502" s="55">
        <f t="shared" si="62"/>
        <v>624.42457039999988</v>
      </c>
      <c r="AW502" s="86"/>
      <c r="AX502" s="86"/>
      <c r="AY502" s="86"/>
      <c r="AZ502" s="36">
        <v>258.53333333333336</v>
      </c>
      <c r="BA502" s="5">
        <f t="shared" si="63"/>
        <v>100</v>
      </c>
      <c r="BB502" s="5"/>
      <c r="BC502" t="s">
        <v>14</v>
      </c>
      <c r="BD502" s="9" t="s">
        <v>15</v>
      </c>
    </row>
    <row r="503" spans="1:56" x14ac:dyDescent="0.3">
      <c r="A503" t="s">
        <v>1738</v>
      </c>
      <c r="B503" t="s">
        <v>1739</v>
      </c>
      <c r="D503" s="7">
        <v>5.9</v>
      </c>
      <c r="E503" t="s">
        <v>10</v>
      </c>
      <c r="F503" t="s">
        <v>11</v>
      </c>
      <c r="I503" t="s">
        <v>1740</v>
      </c>
      <c r="O503">
        <v>411</v>
      </c>
      <c r="P503">
        <v>341.29297839999998</v>
      </c>
      <c r="R503" s="56">
        <f t="shared" si="56"/>
        <v>364.2821988</v>
      </c>
      <c r="S503" s="90">
        <v>364.28269999999998</v>
      </c>
      <c r="T503" s="90">
        <v>364.28250000000003</v>
      </c>
      <c r="U503" s="90">
        <v>364.2824</v>
      </c>
      <c r="V503" s="8">
        <v>201.13333333333333</v>
      </c>
      <c r="W503" s="55">
        <f t="shared" si="57"/>
        <v>342.30025487</v>
      </c>
      <c r="AA503" s="8"/>
      <c r="AB503" s="56">
        <f t="shared" si="58"/>
        <v>359.32680219999997</v>
      </c>
      <c r="AF503" s="64"/>
      <c r="AG503" s="55">
        <f t="shared" si="59"/>
        <v>324.28968420000001</v>
      </c>
      <c r="AH503" s="86"/>
      <c r="AI503" s="86"/>
      <c r="AJ503" s="86"/>
      <c r="AK503" s="64">
        <v>198.56666666666669</v>
      </c>
      <c r="AL503" s="55">
        <f t="shared" si="60"/>
        <v>340.28570239999999</v>
      </c>
      <c r="AP503" s="83"/>
      <c r="AQ503" s="65">
        <f t="shared" si="61"/>
        <v>376.26238000000001</v>
      </c>
      <c r="AR503" s="83"/>
      <c r="AS503" s="83"/>
      <c r="AT503" s="83"/>
      <c r="AU503" s="83"/>
      <c r="AV503" s="55">
        <f t="shared" si="62"/>
        <v>386.29118160000002</v>
      </c>
      <c r="AW503" s="86"/>
      <c r="AX503" s="86"/>
      <c r="AY503" s="86"/>
      <c r="AZ503" s="36">
        <v>203</v>
      </c>
      <c r="BA503" s="5" t="e">
        <f t="shared" si="63"/>
        <v>#DIV/0!</v>
      </c>
      <c r="BB503" s="5"/>
      <c r="BC503" t="s">
        <v>14</v>
      </c>
      <c r="BD503" s="9" t="s">
        <v>15</v>
      </c>
    </row>
    <row r="504" spans="1:56" x14ac:dyDescent="0.3">
      <c r="A504" t="s">
        <v>1741</v>
      </c>
      <c r="B504" t="s">
        <v>1742</v>
      </c>
      <c r="D504" s="7">
        <v>6.9</v>
      </c>
      <c r="E504" t="s">
        <v>10</v>
      </c>
      <c r="F504" t="s">
        <v>11</v>
      </c>
      <c r="I504" t="s">
        <v>1743</v>
      </c>
      <c r="O504">
        <v>1968861</v>
      </c>
      <c r="P504">
        <v>373.26505040000001</v>
      </c>
      <c r="R504" s="56">
        <f t="shared" si="56"/>
        <v>396.25427080000003</v>
      </c>
      <c r="S504" s="90">
        <v>396.25209999999998</v>
      </c>
      <c r="T504" s="90">
        <v>396.2552</v>
      </c>
      <c r="U504" s="90">
        <v>396.25650000000002</v>
      </c>
      <c r="V504" s="8">
        <v>203.46666666666667</v>
      </c>
      <c r="W504" s="55">
        <f t="shared" si="57"/>
        <v>374.27232687000003</v>
      </c>
      <c r="X504" s="86">
        <v>374.27089999999998</v>
      </c>
      <c r="Y504" s="86">
        <v>374.26920000000001</v>
      </c>
      <c r="Z504" s="86">
        <v>374.27390000000003</v>
      </c>
      <c r="AA504" s="8">
        <v>207.33333333333334</v>
      </c>
      <c r="AB504" s="56">
        <f t="shared" si="58"/>
        <v>391.2988742</v>
      </c>
      <c r="AF504" s="64"/>
      <c r="AG504" s="55">
        <f t="shared" si="59"/>
        <v>356.26175620000004</v>
      </c>
      <c r="AH504" s="86"/>
      <c r="AI504" s="86"/>
      <c r="AJ504" s="86"/>
      <c r="AK504" s="64">
        <v>207.93333333333331</v>
      </c>
      <c r="AL504" s="55">
        <f t="shared" si="60"/>
        <v>372.25777440000002</v>
      </c>
      <c r="AP504" s="83">
        <v>198.19999999999996</v>
      </c>
      <c r="AQ504" s="65">
        <f t="shared" si="61"/>
        <v>408.23445200000003</v>
      </c>
      <c r="AR504" s="83"/>
      <c r="AS504" s="83"/>
      <c r="AT504" s="83"/>
      <c r="AU504" s="83"/>
      <c r="AV504" s="55">
        <f t="shared" si="62"/>
        <v>418.26325360000004</v>
      </c>
      <c r="AW504" s="86"/>
      <c r="AX504" s="86"/>
      <c r="AY504" s="86"/>
      <c r="AZ504" s="36"/>
      <c r="BA504" s="5">
        <f t="shared" si="63"/>
        <v>4.405144694533786</v>
      </c>
      <c r="BB504" s="5"/>
      <c r="BC504" t="s">
        <v>14</v>
      </c>
      <c r="BD504" s="9" t="s">
        <v>15</v>
      </c>
    </row>
    <row r="505" spans="1:56" x14ac:dyDescent="0.3">
      <c r="A505" t="s">
        <v>1744</v>
      </c>
      <c r="B505" t="s">
        <v>350</v>
      </c>
      <c r="D505" s="7">
        <v>12.2</v>
      </c>
      <c r="E505" t="s">
        <v>10</v>
      </c>
      <c r="F505" t="s">
        <v>11</v>
      </c>
      <c r="G505" t="s">
        <v>1563</v>
      </c>
      <c r="I505" t="s">
        <v>1745</v>
      </c>
      <c r="O505">
        <v>1968866</v>
      </c>
      <c r="P505">
        <v>774.5410564</v>
      </c>
      <c r="R505" s="56">
        <f t="shared" si="56"/>
        <v>797.53027680000002</v>
      </c>
      <c r="V505" s="8"/>
      <c r="W505" s="55">
        <f t="shared" si="57"/>
        <v>775.54833286999997</v>
      </c>
      <c r="X505" s="86">
        <v>775.54250000000002</v>
      </c>
      <c r="Y505" s="86">
        <v>775.55219999999997</v>
      </c>
      <c r="Z505" s="86">
        <v>775.54679999999996</v>
      </c>
      <c r="AA505" s="8">
        <v>292.86666666666662</v>
      </c>
      <c r="AB505" s="56">
        <f t="shared" si="58"/>
        <v>792.57488020000005</v>
      </c>
      <c r="AF505" s="64">
        <v>292.8</v>
      </c>
      <c r="AG505" s="55">
        <f t="shared" si="59"/>
        <v>757.53776219999997</v>
      </c>
      <c r="AH505" s="86"/>
      <c r="AI505" s="86"/>
      <c r="AJ505" s="86"/>
      <c r="AK505" s="64"/>
      <c r="AL505" s="55">
        <f t="shared" si="60"/>
        <v>773.53378039999996</v>
      </c>
      <c r="AP505" s="83">
        <v>281.86666666666662</v>
      </c>
      <c r="AQ505" s="65">
        <f t="shared" si="61"/>
        <v>809.51045799999997</v>
      </c>
      <c r="AR505" s="83"/>
      <c r="AS505" s="83"/>
      <c r="AT505" s="83"/>
      <c r="AU505" s="83"/>
      <c r="AV505" s="55">
        <f t="shared" si="62"/>
        <v>819.53925959999992</v>
      </c>
      <c r="AW505" s="86"/>
      <c r="AX505" s="86"/>
      <c r="AY505" s="86"/>
      <c r="AZ505" s="36"/>
      <c r="BA505" s="5">
        <f t="shared" si="63"/>
        <v>3.7559754154336455</v>
      </c>
      <c r="BB505" s="5"/>
      <c r="BC505" t="s">
        <v>14</v>
      </c>
      <c r="BD505" s="9" t="s">
        <v>15</v>
      </c>
    </row>
    <row r="506" spans="1:56" x14ac:dyDescent="0.3">
      <c r="A506" t="s">
        <v>1746</v>
      </c>
      <c r="B506" t="s">
        <v>1747</v>
      </c>
      <c r="D506" s="7">
        <v>6.8</v>
      </c>
      <c r="E506" t="s">
        <v>10</v>
      </c>
      <c r="F506" t="s">
        <v>11</v>
      </c>
      <c r="G506" t="s">
        <v>1515</v>
      </c>
      <c r="I506" t="s">
        <v>1748</v>
      </c>
      <c r="O506">
        <v>44913</v>
      </c>
      <c r="P506">
        <v>466.2517828</v>
      </c>
      <c r="R506" s="56">
        <f t="shared" si="56"/>
        <v>489.24100320000002</v>
      </c>
      <c r="S506" s="90">
        <v>489.24259999999998</v>
      </c>
      <c r="T506" s="90">
        <v>489.23950000000002</v>
      </c>
      <c r="U506" s="90">
        <v>489.24160000000001</v>
      </c>
      <c r="V506" s="8">
        <v>215.23333333333335</v>
      </c>
      <c r="W506" s="55">
        <f t="shared" si="57"/>
        <v>467.25905927000002</v>
      </c>
      <c r="X506" s="86">
        <v>467.25909999999999</v>
      </c>
      <c r="Y506" s="86">
        <v>467.25850000000003</v>
      </c>
      <c r="Z506" s="86">
        <v>467.25889999999998</v>
      </c>
      <c r="AA506" s="8">
        <v>221.06666666666669</v>
      </c>
      <c r="AB506" s="56">
        <f t="shared" si="58"/>
        <v>484.28560659999999</v>
      </c>
      <c r="AF506" s="64">
        <v>220.73333333333335</v>
      </c>
      <c r="AG506" s="55">
        <f t="shared" si="59"/>
        <v>449.24848860000003</v>
      </c>
      <c r="AH506" s="86"/>
      <c r="AI506" s="86"/>
      <c r="AJ506" s="86"/>
      <c r="AK506" s="64"/>
      <c r="AL506" s="55">
        <f t="shared" si="60"/>
        <v>465.24450680000001</v>
      </c>
      <c r="AP506" s="64"/>
      <c r="AQ506" s="65">
        <f t="shared" si="61"/>
        <v>501.22118440000003</v>
      </c>
      <c r="AR506" s="83"/>
      <c r="AS506" s="83"/>
      <c r="AT506" s="83"/>
      <c r="AU506" s="64"/>
      <c r="AV506" s="55">
        <f t="shared" si="62"/>
        <v>511.24998600000004</v>
      </c>
      <c r="AW506" s="86"/>
      <c r="AX506" s="86"/>
      <c r="AY506" s="86"/>
      <c r="AZ506" s="8"/>
      <c r="BA506" s="5">
        <f t="shared" si="63"/>
        <v>100</v>
      </c>
      <c r="BB506" s="5"/>
      <c r="BC506" t="s">
        <v>14</v>
      </c>
      <c r="BD506" s="9" t="s">
        <v>15</v>
      </c>
    </row>
    <row r="507" spans="1:56" x14ac:dyDescent="0.3">
      <c r="A507" t="s">
        <v>1749</v>
      </c>
      <c r="B507" t="s">
        <v>1750</v>
      </c>
      <c r="D507" s="7">
        <v>0.9</v>
      </c>
      <c r="E507" t="s">
        <v>10</v>
      </c>
      <c r="F507" t="s">
        <v>11</v>
      </c>
      <c r="G507" t="s">
        <v>1518</v>
      </c>
      <c r="I507" t="s">
        <v>1751</v>
      </c>
      <c r="O507">
        <v>39949</v>
      </c>
      <c r="P507">
        <v>369.15524579999999</v>
      </c>
      <c r="R507" s="56">
        <f t="shared" si="56"/>
        <v>392.14446620000001</v>
      </c>
      <c r="S507" s="90">
        <v>392.14330000000001</v>
      </c>
      <c r="T507" s="90">
        <v>392.14429999999999</v>
      </c>
      <c r="U507" s="90">
        <v>392.14370000000002</v>
      </c>
      <c r="V507" s="8">
        <v>189.96666666666667</v>
      </c>
      <c r="W507" s="55">
        <f t="shared" si="57"/>
        <v>370.16252227000001</v>
      </c>
      <c r="AA507" s="8"/>
      <c r="AB507" s="56">
        <f t="shared" si="58"/>
        <v>387.18906959999998</v>
      </c>
      <c r="AF507" s="64"/>
      <c r="AG507" s="55">
        <f t="shared" si="59"/>
        <v>352.15195160000002</v>
      </c>
      <c r="AH507" s="86"/>
      <c r="AI507" s="86"/>
      <c r="AJ507" s="86"/>
      <c r="AK507" s="64"/>
      <c r="AL507" s="55">
        <f t="shared" si="60"/>
        <v>368.1479698</v>
      </c>
      <c r="AP507" s="64"/>
      <c r="AQ507" s="65">
        <f t="shared" si="61"/>
        <v>404.12464740000001</v>
      </c>
      <c r="AR507" s="83"/>
      <c r="AS507" s="83"/>
      <c r="AT507" s="83"/>
      <c r="AU507" s="64"/>
      <c r="AV507" s="55">
        <f t="shared" si="62"/>
        <v>414.15344900000002</v>
      </c>
      <c r="AW507" s="86"/>
      <c r="AX507" s="86"/>
      <c r="AY507" s="86"/>
      <c r="AZ507" s="8"/>
      <c r="BA507" s="5" t="e">
        <f t="shared" si="63"/>
        <v>#DIV/0!</v>
      </c>
      <c r="BB507" s="5"/>
      <c r="BC507" t="s">
        <v>14</v>
      </c>
      <c r="BD507" s="9" t="s">
        <v>15</v>
      </c>
    </row>
    <row r="508" spans="1:56" x14ac:dyDescent="0.3">
      <c r="A508" t="s">
        <v>1752</v>
      </c>
      <c r="B508" t="s">
        <v>1753</v>
      </c>
      <c r="D508" s="7">
        <v>1</v>
      </c>
      <c r="E508" t="s">
        <v>10</v>
      </c>
      <c r="F508" t="s">
        <v>11</v>
      </c>
      <c r="G508" t="s">
        <v>1522</v>
      </c>
      <c r="I508" t="s">
        <v>1754</v>
      </c>
      <c r="O508">
        <v>40332</v>
      </c>
      <c r="P508">
        <v>383.20727840000001</v>
      </c>
      <c r="R508" s="56">
        <f t="shared" si="56"/>
        <v>406.19649880000003</v>
      </c>
      <c r="S508" s="90">
        <v>406.19670000000002</v>
      </c>
      <c r="T508" s="90">
        <v>406.19580000000002</v>
      </c>
      <c r="U508" s="90">
        <v>406.19900000000001</v>
      </c>
      <c r="V508" s="8">
        <v>205.79999999999998</v>
      </c>
      <c r="W508" s="55">
        <f t="shared" si="57"/>
        <v>384.21455487000003</v>
      </c>
      <c r="X508" s="86">
        <v>384.21440000000001</v>
      </c>
      <c r="Y508" s="86">
        <v>384.21429999999998</v>
      </c>
      <c r="Z508" s="86">
        <v>384.21420000000001</v>
      </c>
      <c r="AA508" s="8">
        <v>200.53333333333333</v>
      </c>
      <c r="AB508" s="56">
        <f t="shared" si="58"/>
        <v>401.2411022</v>
      </c>
      <c r="AF508" s="64"/>
      <c r="AG508" s="55">
        <f t="shared" si="59"/>
        <v>366.20398420000004</v>
      </c>
      <c r="AH508" s="86"/>
      <c r="AI508" s="86"/>
      <c r="AJ508" s="86"/>
      <c r="AK508" s="64"/>
      <c r="AL508" s="55">
        <f t="shared" si="60"/>
        <v>382.20000240000002</v>
      </c>
      <c r="AP508" s="64"/>
      <c r="AQ508" s="65">
        <f t="shared" si="61"/>
        <v>418.17668000000003</v>
      </c>
      <c r="AR508" s="83"/>
      <c r="AS508" s="83"/>
      <c r="AT508" s="83"/>
      <c r="AU508" s="64"/>
      <c r="AV508" s="55">
        <f t="shared" si="62"/>
        <v>428.20548160000004</v>
      </c>
      <c r="AW508" s="86"/>
      <c r="AX508" s="86"/>
      <c r="AY508" s="86"/>
      <c r="AZ508" s="8"/>
      <c r="BA508" s="5">
        <f t="shared" si="63"/>
        <v>100</v>
      </c>
      <c r="BB508" s="5"/>
      <c r="BC508" t="s">
        <v>14</v>
      </c>
      <c r="BD508" s="9" t="s">
        <v>15</v>
      </c>
    </row>
    <row r="509" spans="1:56" x14ac:dyDescent="0.3">
      <c r="A509" t="s">
        <v>1755</v>
      </c>
      <c r="B509" t="s">
        <v>1756</v>
      </c>
      <c r="D509" s="7">
        <v>6.3</v>
      </c>
      <c r="E509" t="s">
        <v>10</v>
      </c>
      <c r="F509" t="s">
        <v>11</v>
      </c>
      <c r="G509" t="s">
        <v>1526</v>
      </c>
      <c r="I509" t="s">
        <v>1757</v>
      </c>
      <c r="O509">
        <v>40499</v>
      </c>
      <c r="P509">
        <v>523.32738700000004</v>
      </c>
      <c r="R509" s="56">
        <f t="shared" si="56"/>
        <v>546.31660740000007</v>
      </c>
      <c r="V509" s="8"/>
      <c r="W509" s="55">
        <f t="shared" si="57"/>
        <v>524.33466347000001</v>
      </c>
      <c r="X509" s="86">
        <v>524.33640000000003</v>
      </c>
      <c r="Y509" s="86">
        <v>524.33500000000004</v>
      </c>
      <c r="Z509" s="86">
        <v>524.33410000000003</v>
      </c>
      <c r="AA509" s="8">
        <v>236.1</v>
      </c>
      <c r="AB509" s="56">
        <f t="shared" si="58"/>
        <v>541.36121080000009</v>
      </c>
      <c r="AF509" s="64"/>
      <c r="AG509" s="55">
        <f t="shared" si="59"/>
        <v>506.32409280000007</v>
      </c>
      <c r="AH509" s="86"/>
      <c r="AI509" s="86"/>
      <c r="AJ509" s="86"/>
      <c r="AK509" s="64"/>
      <c r="AL509" s="55">
        <f t="shared" si="60"/>
        <v>522.320111</v>
      </c>
      <c r="AP509" s="64"/>
      <c r="AQ509" s="65">
        <f t="shared" si="61"/>
        <v>558.29678860000001</v>
      </c>
      <c r="AR509" s="83"/>
      <c r="AS509" s="83"/>
      <c r="AT509" s="83"/>
      <c r="AU509" s="64"/>
      <c r="AV509" s="55">
        <f t="shared" si="62"/>
        <v>568.32559019999997</v>
      </c>
      <c r="AW509" s="86"/>
      <c r="AX509" s="86"/>
      <c r="AY509" s="86"/>
      <c r="AZ509" s="8"/>
      <c r="BA509" s="5">
        <f t="shared" si="63"/>
        <v>100</v>
      </c>
      <c r="BB509" s="5"/>
      <c r="BC509" t="s">
        <v>14</v>
      </c>
      <c r="BD509" s="9" t="s">
        <v>15</v>
      </c>
    </row>
    <row r="510" spans="1:56" x14ac:dyDescent="0.3">
      <c r="A510" t="s">
        <v>1758</v>
      </c>
      <c r="B510" t="s">
        <v>720</v>
      </c>
      <c r="D510" s="7">
        <v>2.2999999999999998</v>
      </c>
      <c r="E510" t="s">
        <v>10</v>
      </c>
      <c r="F510" t="s">
        <v>11</v>
      </c>
      <c r="G510" t="s">
        <v>1533</v>
      </c>
      <c r="I510" t="s">
        <v>1759</v>
      </c>
      <c r="O510">
        <v>84469</v>
      </c>
      <c r="P510">
        <v>390.27699480000001</v>
      </c>
      <c r="R510" s="56">
        <f t="shared" si="56"/>
        <v>413.26621520000003</v>
      </c>
      <c r="S510" s="90">
        <v>413.26209999999998</v>
      </c>
      <c r="T510" s="90">
        <v>413.26310000000001</v>
      </c>
      <c r="U510" s="90">
        <v>413.26609999999999</v>
      </c>
      <c r="V510" s="8">
        <v>205.19999999999996</v>
      </c>
      <c r="W510" s="55">
        <f t="shared" si="57"/>
        <v>391.28427127000003</v>
      </c>
      <c r="X510" s="86">
        <v>391.28449999999998</v>
      </c>
      <c r="Y510" s="86">
        <v>391.28460000000001</v>
      </c>
      <c r="Z510" s="86">
        <v>391.28429999999997</v>
      </c>
      <c r="AA510" s="8">
        <v>195.63333333333333</v>
      </c>
      <c r="AB510" s="56">
        <f t="shared" si="58"/>
        <v>408.3108186</v>
      </c>
      <c r="AF510" s="64"/>
      <c r="AG510" s="55">
        <f t="shared" si="59"/>
        <v>373.27370060000004</v>
      </c>
      <c r="AH510" s="86"/>
      <c r="AI510" s="86"/>
      <c r="AJ510" s="86"/>
      <c r="AK510" s="64">
        <v>195.93333333333331</v>
      </c>
      <c r="AL510" s="55">
        <f t="shared" si="60"/>
        <v>389.26971880000002</v>
      </c>
      <c r="AP510" s="64"/>
      <c r="AQ510" s="65">
        <f t="shared" si="61"/>
        <v>425.24639640000004</v>
      </c>
      <c r="AR510" s="83"/>
      <c r="AS510" s="83"/>
      <c r="AT510" s="83"/>
      <c r="AU510" s="64"/>
      <c r="AV510" s="55">
        <f t="shared" si="62"/>
        <v>435.27519800000005</v>
      </c>
      <c r="AW510" s="86"/>
      <c r="AX510" s="86"/>
      <c r="AY510" s="86"/>
      <c r="AZ510" s="8"/>
      <c r="BA510" s="5">
        <f t="shared" si="63"/>
        <v>100</v>
      </c>
      <c r="BB510" s="5"/>
      <c r="BC510" t="s">
        <v>14</v>
      </c>
      <c r="BD510" s="9" t="s">
        <v>15</v>
      </c>
    </row>
    <row r="511" spans="1:56" x14ac:dyDescent="0.3">
      <c r="A511" t="s">
        <v>1760</v>
      </c>
      <c r="B511" t="s">
        <v>1761</v>
      </c>
      <c r="D511" s="7" t="s">
        <v>1762</v>
      </c>
      <c r="E511" t="s">
        <v>10</v>
      </c>
      <c r="F511" t="s">
        <v>11</v>
      </c>
      <c r="G511" t="s">
        <v>1537</v>
      </c>
      <c r="I511" t="s">
        <v>1763</v>
      </c>
      <c r="O511">
        <v>6317</v>
      </c>
      <c r="P511">
        <v>240.2453022</v>
      </c>
      <c r="R511" s="56">
        <f t="shared" si="56"/>
        <v>263.23452259999999</v>
      </c>
      <c r="V511" s="8"/>
      <c r="W511" s="55">
        <f t="shared" si="57"/>
        <v>241.25257866999999</v>
      </c>
      <c r="AA511" s="8"/>
      <c r="AB511" s="56">
        <f t="shared" si="58"/>
        <v>258.27912600000002</v>
      </c>
      <c r="AF511" s="64"/>
      <c r="AG511" s="55">
        <f t="shared" si="59"/>
        <v>223.242008</v>
      </c>
      <c r="AH511" s="86"/>
      <c r="AI511" s="86"/>
      <c r="AJ511" s="86"/>
      <c r="AK511" s="64"/>
      <c r="AL511" s="55">
        <f t="shared" si="60"/>
        <v>239.23802620000001</v>
      </c>
      <c r="AP511" s="64"/>
      <c r="AQ511" s="65">
        <f t="shared" si="61"/>
        <v>275.2147038</v>
      </c>
      <c r="AR511" s="83"/>
      <c r="AS511" s="83"/>
      <c r="AT511" s="83"/>
      <c r="AU511" s="64"/>
      <c r="AV511" s="55">
        <f t="shared" si="62"/>
        <v>285.2435054</v>
      </c>
      <c r="AW511" s="86"/>
      <c r="AX511" s="86"/>
      <c r="AY511" s="86"/>
      <c r="AZ511" s="8"/>
      <c r="BA511" s="5" t="e">
        <f t="shared" si="63"/>
        <v>#DIV/0!</v>
      </c>
      <c r="BB511" s="5"/>
      <c r="BC511" t="s">
        <v>14</v>
      </c>
      <c r="BD511" s="9" t="s">
        <v>15</v>
      </c>
    </row>
    <row r="512" spans="1:56" x14ac:dyDescent="0.3">
      <c r="A512" t="s">
        <v>1764</v>
      </c>
      <c r="B512" t="s">
        <v>1765</v>
      </c>
      <c r="D512" s="7">
        <v>5.7</v>
      </c>
      <c r="E512" t="s">
        <v>10</v>
      </c>
      <c r="F512" t="s">
        <v>11</v>
      </c>
      <c r="G512" t="s">
        <v>1541</v>
      </c>
      <c r="I512" t="s">
        <v>1766</v>
      </c>
      <c r="O512">
        <v>40874</v>
      </c>
      <c r="P512">
        <v>484.28010499999999</v>
      </c>
      <c r="R512" s="56">
        <f t="shared" si="56"/>
        <v>507.26932540000001</v>
      </c>
      <c r="S512" s="90">
        <v>507.26420000000002</v>
      </c>
      <c r="T512" s="90">
        <v>507.26830000000001</v>
      </c>
      <c r="U512" s="90">
        <v>507.26940000000002</v>
      </c>
      <c r="V512" s="8">
        <v>224.6</v>
      </c>
      <c r="W512" s="55">
        <f t="shared" si="57"/>
        <v>485.28738147000001</v>
      </c>
      <c r="X512" s="86">
        <v>485.28739999999999</v>
      </c>
      <c r="Y512" s="86">
        <v>485.28710000000001</v>
      </c>
      <c r="Z512" s="86">
        <v>485.2867</v>
      </c>
      <c r="AA512" s="8">
        <v>228.66666666666666</v>
      </c>
      <c r="AB512" s="56">
        <f t="shared" si="58"/>
        <v>502.31392879999999</v>
      </c>
      <c r="AF512" s="64"/>
      <c r="AG512" s="55">
        <f t="shared" si="59"/>
        <v>467.27681080000002</v>
      </c>
      <c r="AH512" s="86"/>
      <c r="AI512" s="86"/>
      <c r="AJ512" s="86"/>
      <c r="AK512" s="64">
        <v>228.86666666666667</v>
      </c>
      <c r="AL512" s="55">
        <f t="shared" si="60"/>
        <v>483.272829</v>
      </c>
      <c r="AP512" s="64"/>
      <c r="AQ512" s="65">
        <f t="shared" si="61"/>
        <v>519.24950660000002</v>
      </c>
      <c r="AR512" s="83"/>
      <c r="AS512" s="83"/>
      <c r="AT512" s="83"/>
      <c r="AU512" s="64"/>
      <c r="AV512" s="55">
        <f t="shared" si="62"/>
        <v>529.27830819999997</v>
      </c>
      <c r="AW512" s="86"/>
      <c r="AX512" s="86"/>
      <c r="AY512" s="86"/>
      <c r="AZ512" s="8"/>
      <c r="BA512" s="5">
        <f t="shared" si="63"/>
        <v>100</v>
      </c>
      <c r="BB512" s="5"/>
      <c r="BC512" t="s">
        <v>14</v>
      </c>
      <c r="BD512" s="9" t="s">
        <v>15</v>
      </c>
    </row>
    <row r="513" spans="1:56" x14ac:dyDescent="0.3">
      <c r="A513" t="s">
        <v>1767</v>
      </c>
      <c r="B513" t="s">
        <v>1768</v>
      </c>
      <c r="D513" s="7">
        <v>12.9</v>
      </c>
      <c r="E513" t="s">
        <v>10</v>
      </c>
      <c r="F513" t="s">
        <v>11</v>
      </c>
      <c r="G513" t="s">
        <v>1553</v>
      </c>
      <c r="I513" t="s">
        <v>1769</v>
      </c>
      <c r="O513">
        <v>1968868</v>
      </c>
      <c r="P513">
        <v>720.5668756</v>
      </c>
      <c r="Q513" t="s">
        <v>0</v>
      </c>
      <c r="R513" s="56">
        <f t="shared" si="56"/>
        <v>743.55609600000003</v>
      </c>
      <c r="S513" s="90">
        <v>743.5557</v>
      </c>
      <c r="T513" s="90">
        <v>743.55560000000003</v>
      </c>
      <c r="U513" s="90">
        <v>743.55520000000001</v>
      </c>
      <c r="V513" s="8">
        <v>284.26666666666665</v>
      </c>
      <c r="W513" s="55">
        <f t="shared" si="57"/>
        <v>721.57415206999997</v>
      </c>
      <c r="X513" s="86">
        <v>721.57370000000003</v>
      </c>
      <c r="Y513" s="86">
        <v>721.57449999999994</v>
      </c>
      <c r="Z513" s="86">
        <v>721.57360000000006</v>
      </c>
      <c r="AA513" s="8">
        <v>286.89999999999998</v>
      </c>
      <c r="AB513" s="56">
        <f t="shared" si="58"/>
        <v>738.60069940000005</v>
      </c>
      <c r="AF513" s="64"/>
      <c r="AG513" s="55">
        <f t="shared" si="59"/>
        <v>703.56358139999998</v>
      </c>
      <c r="AH513" s="86"/>
      <c r="AI513" s="86"/>
      <c r="AJ513" s="86"/>
      <c r="AK513" s="64"/>
      <c r="AL513" s="55">
        <f t="shared" si="60"/>
        <v>719.55959959999996</v>
      </c>
      <c r="AP513" s="64"/>
      <c r="AQ513" s="65">
        <f t="shared" si="61"/>
        <v>755.53627719999997</v>
      </c>
      <c r="AR513" s="83"/>
      <c r="AS513" s="83"/>
      <c r="AT513" s="83"/>
      <c r="AU513" s="64"/>
      <c r="AV513" s="55">
        <f t="shared" si="62"/>
        <v>765.56507879999992</v>
      </c>
      <c r="AW513" s="86"/>
      <c r="AX513" s="86"/>
      <c r="AY513" s="86"/>
      <c r="AZ513" s="8"/>
      <c r="BA513" s="5">
        <f t="shared" si="63"/>
        <v>100</v>
      </c>
      <c r="BB513" s="5"/>
      <c r="BC513" t="s">
        <v>14</v>
      </c>
      <c r="BD513" s="9" t="s">
        <v>15</v>
      </c>
    </row>
    <row r="514" spans="1:56" x14ac:dyDescent="0.3">
      <c r="A514" t="s">
        <v>1770</v>
      </c>
      <c r="B514" t="s">
        <v>1771</v>
      </c>
      <c r="D514" s="7">
        <v>13.1</v>
      </c>
      <c r="E514" t="s">
        <v>10</v>
      </c>
      <c r="F514" t="s">
        <v>11</v>
      </c>
      <c r="G514" t="s">
        <v>1556</v>
      </c>
      <c r="I514" t="s">
        <v>1772</v>
      </c>
      <c r="O514">
        <v>1968867</v>
      </c>
      <c r="P514">
        <v>1101.2667673999999</v>
      </c>
      <c r="R514" s="56">
        <f t="shared" si="56"/>
        <v>1124.2559878</v>
      </c>
      <c r="V514" s="8">
        <v>309.2</v>
      </c>
      <c r="W514" s="55">
        <f t="shared" si="57"/>
        <v>1102.27404387</v>
      </c>
      <c r="AA514" s="8">
        <v>312.33333333333337</v>
      </c>
      <c r="AB514" s="56">
        <f t="shared" si="58"/>
        <v>1119.3005911999999</v>
      </c>
      <c r="AF514" s="64"/>
      <c r="AG514" s="55">
        <f t="shared" si="59"/>
        <v>1084.2634731999999</v>
      </c>
      <c r="AH514" s="86"/>
      <c r="AI514" s="86"/>
      <c r="AJ514" s="86"/>
      <c r="AK514" s="64"/>
      <c r="AL514" s="55">
        <f t="shared" si="60"/>
        <v>1100.2594913999999</v>
      </c>
      <c r="AP514" s="64"/>
      <c r="AQ514" s="65">
        <f t="shared" si="61"/>
        <v>1136.236169</v>
      </c>
      <c r="AR514" s="83"/>
      <c r="AS514" s="83"/>
      <c r="AT514" s="83"/>
      <c r="AU514" s="64"/>
      <c r="AV514" s="55">
        <f t="shared" si="62"/>
        <v>1146.2649706</v>
      </c>
      <c r="AW514" s="86"/>
      <c r="AX514" s="86"/>
      <c r="AY514" s="86"/>
      <c r="AZ514" s="8"/>
      <c r="BA514" s="5">
        <f t="shared" si="63"/>
        <v>100</v>
      </c>
      <c r="BB514" s="5"/>
      <c r="BC514" t="s">
        <v>14</v>
      </c>
      <c r="BD514" s="9" t="s">
        <v>15</v>
      </c>
    </row>
    <row r="515" spans="1:56" x14ac:dyDescent="0.3">
      <c r="A515" t="s">
        <v>1773</v>
      </c>
      <c r="B515" t="s">
        <v>1774</v>
      </c>
      <c r="D515" s="7" t="s">
        <v>1762</v>
      </c>
      <c r="E515" t="s">
        <v>10</v>
      </c>
      <c r="F515" t="s">
        <v>11</v>
      </c>
      <c r="I515" t="s">
        <v>1775</v>
      </c>
      <c r="O515">
        <v>63370</v>
      </c>
      <c r="P515">
        <v>1033.376156</v>
      </c>
      <c r="R515" s="56">
        <f t="shared" ref="R515:R578" si="64">P515+22.989769-0.0005486</f>
        <v>1056.3653764000001</v>
      </c>
      <c r="V515" s="8"/>
      <c r="W515" s="55">
        <f t="shared" ref="W515:W578" si="65">P515+1.00727647</f>
        <v>1034.3834324700001</v>
      </c>
      <c r="AA515" s="8"/>
      <c r="AB515" s="56">
        <f t="shared" ref="AB515:AB578" si="66">P515+18.0343724-0.0005486</f>
        <v>1051.4099798</v>
      </c>
      <c r="AF515" s="64"/>
      <c r="AG515" s="55">
        <f t="shared" ref="AG515:AG578" si="67">P515-18.0105642+1.00727</f>
        <v>1016.3728618</v>
      </c>
      <c r="AH515" s="86"/>
      <c r="AI515" s="86"/>
      <c r="AJ515" s="86"/>
      <c r="AK515" s="64"/>
      <c r="AL515" s="55">
        <f t="shared" ref="AL515:AL578" si="68">P515-1.007276</f>
        <v>1032.36888</v>
      </c>
      <c r="AP515" s="64"/>
      <c r="AQ515" s="65">
        <f t="shared" ref="AQ515:AQ578" si="69">P515+34.968853+0.0005486</f>
        <v>1068.3455576000001</v>
      </c>
      <c r="AR515" s="83"/>
      <c r="AS515" s="83"/>
      <c r="AT515" s="83"/>
      <c r="AU515" s="64"/>
      <c r="AV515" s="55">
        <f t="shared" ref="AV515:AV578" si="70">P515-1.007276+46.0054792</f>
        <v>1078.3743592000001</v>
      </c>
      <c r="AW515" s="86"/>
      <c r="AX515" s="86"/>
      <c r="AY515" s="86"/>
      <c r="AZ515" s="8"/>
      <c r="BA515" s="5" t="e">
        <f t="shared" ref="BA515:BA578" si="71">(AA515-AP515)/AA515*100</f>
        <v>#DIV/0!</v>
      </c>
      <c r="BB515" s="5"/>
      <c r="BC515" t="s">
        <v>14</v>
      </c>
      <c r="BD515" s="9" t="s">
        <v>15</v>
      </c>
    </row>
    <row r="516" spans="1:56" x14ac:dyDescent="0.3">
      <c r="A516" t="s">
        <v>1776</v>
      </c>
      <c r="B516" t="s">
        <v>350</v>
      </c>
      <c r="D516" s="7">
        <v>11.7</v>
      </c>
      <c r="E516" t="s">
        <v>10</v>
      </c>
      <c r="F516" t="s">
        <v>11</v>
      </c>
      <c r="I516" t="s">
        <v>1777</v>
      </c>
      <c r="O516">
        <v>61878</v>
      </c>
      <c r="P516">
        <v>774.5410564</v>
      </c>
      <c r="R516" s="56">
        <f t="shared" si="64"/>
        <v>797.53027680000002</v>
      </c>
      <c r="S516" s="90">
        <v>797.53139999999996</v>
      </c>
      <c r="T516" s="90">
        <v>797.53330000000005</v>
      </c>
      <c r="U516" s="90">
        <v>797.52859999999998</v>
      </c>
      <c r="V516" s="8">
        <v>287.10000000000002</v>
      </c>
      <c r="W516" s="55">
        <f t="shared" si="65"/>
        <v>775.54833286999997</v>
      </c>
      <c r="X516" s="86">
        <v>775.54989999999998</v>
      </c>
      <c r="Y516" s="86">
        <v>775.54960000000005</v>
      </c>
      <c r="Z516" s="86">
        <v>775.54880000000003</v>
      </c>
      <c r="AA516" s="8">
        <v>292</v>
      </c>
      <c r="AB516" s="56">
        <f t="shared" si="66"/>
        <v>792.57488020000005</v>
      </c>
      <c r="AF516" s="64">
        <v>292</v>
      </c>
      <c r="AG516" s="55">
        <f t="shared" si="67"/>
        <v>757.53776219999997</v>
      </c>
      <c r="AH516" s="86"/>
      <c r="AI516" s="86"/>
      <c r="AJ516" s="86"/>
      <c r="AK516" s="64"/>
      <c r="AL516" s="55">
        <f t="shared" si="68"/>
        <v>773.53378039999996</v>
      </c>
      <c r="AP516" s="64"/>
      <c r="AQ516" s="65">
        <f t="shared" si="69"/>
        <v>809.51045799999997</v>
      </c>
      <c r="AR516" s="83"/>
      <c r="AS516" s="83"/>
      <c r="AT516" s="83"/>
      <c r="AU516" s="64"/>
      <c r="AV516" s="55">
        <f t="shared" si="70"/>
        <v>819.53925959999992</v>
      </c>
      <c r="AW516" s="86"/>
      <c r="AX516" s="86"/>
      <c r="AY516" s="86"/>
      <c r="AZ516" s="8"/>
      <c r="BA516" s="5">
        <f t="shared" si="71"/>
        <v>100</v>
      </c>
      <c r="BB516" s="5"/>
      <c r="BC516" t="s">
        <v>14</v>
      </c>
      <c r="BD516" s="9" t="s">
        <v>15</v>
      </c>
    </row>
    <row r="517" spans="1:56" x14ac:dyDescent="0.3">
      <c r="A517" t="s">
        <v>1778</v>
      </c>
      <c r="B517" t="s">
        <v>1779</v>
      </c>
      <c r="D517" s="7">
        <v>13.4</v>
      </c>
      <c r="E517" t="s">
        <v>10</v>
      </c>
      <c r="F517" t="s">
        <v>11</v>
      </c>
      <c r="I517" t="s">
        <v>1780</v>
      </c>
      <c r="O517">
        <v>826006</v>
      </c>
      <c r="P517">
        <v>940.72443060000001</v>
      </c>
      <c r="R517" s="56">
        <f t="shared" si="64"/>
        <v>963.71365100000003</v>
      </c>
      <c r="S517" s="90">
        <v>963.71849999999995</v>
      </c>
      <c r="T517" s="90">
        <v>963.71349999999995</v>
      </c>
      <c r="U517" s="90">
        <v>963.71460000000002</v>
      </c>
      <c r="V517" s="8">
        <v>318.53333333333336</v>
      </c>
      <c r="W517" s="55">
        <f t="shared" si="65"/>
        <v>941.73170706999997</v>
      </c>
      <c r="X517" s="86">
        <v>941.7328</v>
      </c>
      <c r="Y517" s="86">
        <v>941.73109999999997</v>
      </c>
      <c r="Z517" s="86">
        <v>941.73230000000001</v>
      </c>
      <c r="AA517" s="8">
        <v>320.23333333333335</v>
      </c>
      <c r="AB517" s="56">
        <f t="shared" si="66"/>
        <v>958.75825440000006</v>
      </c>
      <c r="AF517" s="64"/>
      <c r="AG517" s="55">
        <f t="shared" si="67"/>
        <v>923.72113639999998</v>
      </c>
      <c r="AH517" s="86"/>
      <c r="AI517" s="86"/>
      <c r="AJ517" s="86"/>
      <c r="AK517" s="64"/>
      <c r="AL517" s="55">
        <f t="shared" si="68"/>
        <v>939.71715459999996</v>
      </c>
      <c r="AP517" s="64"/>
      <c r="AQ517" s="65">
        <f t="shared" si="69"/>
        <v>975.69383219999997</v>
      </c>
      <c r="AR517" s="83"/>
      <c r="AS517" s="83"/>
      <c r="AT517" s="83"/>
      <c r="AU517" s="64"/>
      <c r="AV517" s="55">
        <f t="shared" si="70"/>
        <v>985.72263379999993</v>
      </c>
      <c r="AW517" s="86"/>
      <c r="AX517" s="86"/>
      <c r="AY517" s="86"/>
      <c r="AZ517" s="8"/>
      <c r="BA517" s="5">
        <f t="shared" si="71"/>
        <v>100</v>
      </c>
      <c r="BB517" s="5"/>
      <c r="BC517" t="s">
        <v>14</v>
      </c>
      <c r="BD517" s="9" t="s">
        <v>15</v>
      </c>
    </row>
    <row r="518" spans="1:56" x14ac:dyDescent="0.3">
      <c r="A518" t="s">
        <v>1781</v>
      </c>
      <c r="B518" t="s">
        <v>1782</v>
      </c>
      <c r="D518" s="7">
        <v>11.2</v>
      </c>
      <c r="E518" t="s">
        <v>10</v>
      </c>
      <c r="F518" t="s">
        <v>11</v>
      </c>
      <c r="I518" t="s">
        <v>1783</v>
      </c>
      <c r="O518">
        <v>3880</v>
      </c>
      <c r="P518">
        <v>862.55709979999995</v>
      </c>
      <c r="R518" s="56">
        <f t="shared" si="64"/>
        <v>885.54632019999997</v>
      </c>
      <c r="S518" s="90">
        <v>885.5453</v>
      </c>
      <c r="T518" s="90">
        <v>885.54629999999997</v>
      </c>
      <c r="U518" s="90">
        <v>885.54579999999999</v>
      </c>
      <c r="V518" s="8">
        <v>297.16666666666669</v>
      </c>
      <c r="W518" s="55">
        <f t="shared" si="65"/>
        <v>863.56437626999991</v>
      </c>
      <c r="X518" s="86">
        <v>863.56479999999999</v>
      </c>
      <c r="Y518" s="86">
        <v>863.56489999999997</v>
      </c>
      <c r="Z518" s="86">
        <v>863.56449999999995</v>
      </c>
      <c r="AA518" s="8">
        <v>300.8</v>
      </c>
      <c r="AB518" s="56">
        <f t="shared" si="66"/>
        <v>880.5909236</v>
      </c>
      <c r="AF518" s="64">
        <v>301.03333333333336</v>
      </c>
      <c r="AG518" s="55">
        <f t="shared" si="67"/>
        <v>845.55380559999992</v>
      </c>
      <c r="AH518" s="86"/>
      <c r="AI518" s="86"/>
      <c r="AJ518" s="86"/>
      <c r="AK518" s="64"/>
      <c r="AL518" s="55">
        <f t="shared" si="68"/>
        <v>861.5498237999999</v>
      </c>
      <c r="AP518" s="64"/>
      <c r="AQ518" s="65">
        <f t="shared" si="69"/>
        <v>897.52650139999992</v>
      </c>
      <c r="AR518" s="83"/>
      <c r="AS518" s="83"/>
      <c r="AT518" s="83"/>
      <c r="AU518" s="64"/>
      <c r="AV518" s="55">
        <f t="shared" si="70"/>
        <v>907.55530299999987</v>
      </c>
      <c r="AW518" s="86"/>
      <c r="AX518" s="86"/>
      <c r="AY518" s="86"/>
      <c r="AZ518" s="8"/>
      <c r="BA518" s="5">
        <f t="shared" si="71"/>
        <v>100</v>
      </c>
      <c r="BB518" s="5"/>
      <c r="BC518" t="s">
        <v>14</v>
      </c>
      <c r="BD518" s="9" t="s">
        <v>15</v>
      </c>
    </row>
    <row r="519" spans="1:56" x14ac:dyDescent="0.3">
      <c r="A519" t="s">
        <v>1784</v>
      </c>
      <c r="B519" t="s">
        <v>757</v>
      </c>
      <c r="D519" s="7">
        <v>12.8</v>
      </c>
      <c r="E519" t="s">
        <v>10</v>
      </c>
      <c r="F519" t="s">
        <v>11</v>
      </c>
      <c r="I519" t="s">
        <v>1785</v>
      </c>
      <c r="O519">
        <v>1968869</v>
      </c>
      <c r="P519">
        <v>785.59342340000001</v>
      </c>
      <c r="R519" s="56">
        <f t="shared" si="64"/>
        <v>808.58264380000003</v>
      </c>
      <c r="S519" s="90">
        <v>808.57389999999998</v>
      </c>
      <c r="T519" s="90">
        <v>808.58019999999999</v>
      </c>
      <c r="U519" s="90">
        <v>808.58720000000005</v>
      </c>
      <c r="V519" s="8">
        <v>294.36666666666667</v>
      </c>
      <c r="W519" s="55">
        <f t="shared" si="65"/>
        <v>786.60069986999997</v>
      </c>
      <c r="X519" s="86">
        <v>786.60140000000001</v>
      </c>
      <c r="Y519" s="86">
        <v>786.60050000000001</v>
      </c>
      <c r="Z519" s="86">
        <v>786.60140000000001</v>
      </c>
      <c r="AA519" s="8">
        <v>291.89999999999998</v>
      </c>
      <c r="AB519" s="56">
        <f t="shared" si="66"/>
        <v>803.62724720000006</v>
      </c>
      <c r="AF519" s="64"/>
      <c r="AG519" s="55">
        <f t="shared" si="67"/>
        <v>768.59012919999998</v>
      </c>
      <c r="AH519" s="86"/>
      <c r="AI519" s="86"/>
      <c r="AJ519" s="86"/>
      <c r="AK519" s="64"/>
      <c r="AL519" s="55">
        <f t="shared" si="68"/>
        <v>784.58614739999996</v>
      </c>
      <c r="AP519" s="64"/>
      <c r="AQ519" s="65">
        <f t="shared" si="69"/>
        <v>820.56282499999998</v>
      </c>
      <c r="AR519" s="83"/>
      <c r="AS519" s="83"/>
      <c r="AT519" s="83"/>
      <c r="AU519" s="64"/>
      <c r="AV519" s="55">
        <f t="shared" si="70"/>
        <v>830.59162659999993</v>
      </c>
      <c r="AW519" s="86"/>
      <c r="AX519" s="86"/>
      <c r="AY519" s="86"/>
      <c r="AZ519" s="8"/>
      <c r="BA519" s="5">
        <f t="shared" si="71"/>
        <v>100</v>
      </c>
      <c r="BB519" s="5"/>
      <c r="BC519" t="s">
        <v>14</v>
      </c>
      <c r="BD519" s="9" t="s">
        <v>15</v>
      </c>
    </row>
    <row r="520" spans="1:56" x14ac:dyDescent="0.3">
      <c r="A520" t="s">
        <v>1786</v>
      </c>
      <c r="B520" t="s">
        <v>286</v>
      </c>
      <c r="D520" s="7">
        <v>6</v>
      </c>
      <c r="E520" t="s">
        <v>10</v>
      </c>
      <c r="F520" t="s">
        <v>11</v>
      </c>
      <c r="I520" t="s">
        <v>1787</v>
      </c>
      <c r="O520">
        <v>76583</v>
      </c>
      <c r="P520">
        <v>507.36885539999997</v>
      </c>
      <c r="R520" s="56">
        <f t="shared" si="64"/>
        <v>530.35807579999994</v>
      </c>
      <c r="S520" s="90">
        <v>530.35799999999995</v>
      </c>
      <c r="T520" s="90">
        <v>530.35239999999999</v>
      </c>
      <c r="U520" s="90">
        <v>530.35649999999998</v>
      </c>
      <c r="V520" s="8">
        <v>233.5</v>
      </c>
      <c r="W520" s="55">
        <f t="shared" si="65"/>
        <v>508.37613186999999</v>
      </c>
      <c r="X520" s="86">
        <v>508.37650000000002</v>
      </c>
      <c r="Y520" s="86">
        <v>508.37580000000003</v>
      </c>
      <c r="Z520" s="86">
        <v>508.3759</v>
      </c>
      <c r="AA520" s="8">
        <v>235.26666666666665</v>
      </c>
      <c r="AB520" s="56">
        <f t="shared" si="66"/>
        <v>525.40267919999997</v>
      </c>
      <c r="AF520" s="64"/>
      <c r="AG520" s="55">
        <f t="shared" si="67"/>
        <v>490.3655612</v>
      </c>
      <c r="AH520" s="86"/>
      <c r="AI520" s="86"/>
      <c r="AJ520" s="86"/>
      <c r="AK520" s="64"/>
      <c r="AL520" s="55">
        <f t="shared" si="68"/>
        <v>506.36157939999998</v>
      </c>
      <c r="AP520" s="64"/>
      <c r="AQ520" s="65">
        <f t="shared" si="69"/>
        <v>542.338257</v>
      </c>
      <c r="AR520" s="83"/>
      <c r="AS520" s="83"/>
      <c r="AT520" s="83"/>
      <c r="AU520" s="64"/>
      <c r="AV520" s="55">
        <f t="shared" si="70"/>
        <v>552.36705859999995</v>
      </c>
      <c r="AW520" s="86"/>
      <c r="AX520" s="86"/>
      <c r="AY520" s="86"/>
      <c r="AZ520" s="8"/>
      <c r="BA520" s="5">
        <f t="shared" si="71"/>
        <v>100</v>
      </c>
      <c r="BB520" s="5"/>
      <c r="BC520" t="s">
        <v>14</v>
      </c>
      <c r="BD520" s="9" t="s">
        <v>15</v>
      </c>
    </row>
    <row r="521" spans="1:56" x14ac:dyDescent="0.3">
      <c r="A521" t="s">
        <v>1788</v>
      </c>
      <c r="B521" t="s">
        <v>1789</v>
      </c>
      <c r="D521" s="7">
        <v>7.2</v>
      </c>
      <c r="E521" t="s">
        <v>10</v>
      </c>
      <c r="F521" t="s">
        <v>11</v>
      </c>
      <c r="I521" t="s">
        <v>1790</v>
      </c>
      <c r="O521">
        <v>63016</v>
      </c>
      <c r="P521">
        <v>505.35320619999999</v>
      </c>
      <c r="R521" s="56">
        <f t="shared" si="64"/>
        <v>528.34242659999995</v>
      </c>
      <c r="S521" s="90">
        <v>528.34379999999999</v>
      </c>
      <c r="T521" s="90">
        <v>528.34</v>
      </c>
      <c r="U521" s="90">
        <v>528.34100000000001</v>
      </c>
      <c r="V521" s="8">
        <v>237.93333333333331</v>
      </c>
      <c r="W521" s="55">
        <f t="shared" si="65"/>
        <v>506.36048267000001</v>
      </c>
      <c r="X521" s="86">
        <v>506.36130000000003</v>
      </c>
      <c r="Y521" s="86">
        <v>506.36009999999999</v>
      </c>
      <c r="Z521" s="86">
        <v>506.36009999999999</v>
      </c>
      <c r="AA521" s="8">
        <v>236.23333333333335</v>
      </c>
      <c r="AB521" s="56">
        <f t="shared" si="66"/>
        <v>523.38702999999998</v>
      </c>
      <c r="AF521" s="64"/>
      <c r="AG521" s="55">
        <f t="shared" si="67"/>
        <v>488.34991200000002</v>
      </c>
      <c r="AH521" s="86"/>
      <c r="AI521" s="86"/>
      <c r="AJ521" s="86"/>
      <c r="AK521" s="64">
        <v>236.5</v>
      </c>
      <c r="AL521" s="55">
        <f t="shared" si="68"/>
        <v>504.3459302</v>
      </c>
      <c r="AP521" s="64"/>
      <c r="AQ521" s="65">
        <f t="shared" si="69"/>
        <v>540.32260780000001</v>
      </c>
      <c r="AR521" s="83"/>
      <c r="AS521" s="83"/>
      <c r="AT521" s="83"/>
      <c r="AU521" s="64"/>
      <c r="AV521" s="55">
        <f t="shared" si="70"/>
        <v>550.35140939999997</v>
      </c>
      <c r="AW521" s="86"/>
      <c r="AX521" s="86"/>
      <c r="AY521" s="86"/>
      <c r="AZ521" s="8"/>
      <c r="BA521" s="5">
        <f t="shared" si="71"/>
        <v>100</v>
      </c>
      <c r="BB521" s="5"/>
      <c r="BC521" t="s">
        <v>14</v>
      </c>
      <c r="BD521" s="9" t="s">
        <v>15</v>
      </c>
    </row>
    <row r="522" spans="1:56" x14ac:dyDescent="0.3">
      <c r="A522" t="s">
        <v>1791</v>
      </c>
      <c r="B522" t="s">
        <v>1792</v>
      </c>
      <c r="D522" s="7">
        <v>11</v>
      </c>
      <c r="E522" t="s">
        <v>10</v>
      </c>
      <c r="F522" t="s">
        <v>11</v>
      </c>
      <c r="I522" t="s">
        <v>1793</v>
      </c>
      <c r="O522">
        <v>61990</v>
      </c>
      <c r="P522">
        <v>936.58099140000002</v>
      </c>
      <c r="R522" s="56">
        <f t="shared" si="64"/>
        <v>959.57021180000004</v>
      </c>
      <c r="V522" s="8"/>
      <c r="W522" s="55">
        <f t="shared" si="65"/>
        <v>937.58826786999998</v>
      </c>
      <c r="X522" s="86">
        <v>937.58799999999997</v>
      </c>
      <c r="Y522" s="86">
        <v>937.58510000000001</v>
      </c>
      <c r="Z522" s="86">
        <v>937.59019999999998</v>
      </c>
      <c r="AA522" s="8">
        <v>306.29999999999995</v>
      </c>
      <c r="AB522" s="56">
        <f t="shared" si="66"/>
        <v>954.61481520000007</v>
      </c>
      <c r="AF522" s="64"/>
      <c r="AG522" s="55">
        <f t="shared" si="67"/>
        <v>919.57769719999999</v>
      </c>
      <c r="AH522" s="86"/>
      <c r="AI522" s="86"/>
      <c r="AJ522" s="86"/>
      <c r="AK522" s="64"/>
      <c r="AL522" s="55">
        <f t="shared" si="68"/>
        <v>935.57371539999997</v>
      </c>
      <c r="AP522" s="64"/>
      <c r="AQ522" s="65">
        <f t="shared" si="69"/>
        <v>971.55039299999999</v>
      </c>
      <c r="AR522" s="83"/>
      <c r="AS522" s="83"/>
      <c r="AT522" s="83"/>
      <c r="AU522" s="64"/>
      <c r="AV522" s="55">
        <f t="shared" si="70"/>
        <v>981.57919459999994</v>
      </c>
      <c r="AW522" s="86"/>
      <c r="AX522" s="86"/>
      <c r="AY522" s="86"/>
      <c r="AZ522" s="8"/>
      <c r="BA522" s="5">
        <f t="shared" si="71"/>
        <v>100</v>
      </c>
      <c r="BB522" s="5"/>
      <c r="BC522" t="s">
        <v>14</v>
      </c>
      <c r="BD522" s="9" t="s">
        <v>15</v>
      </c>
    </row>
    <row r="523" spans="1:56" x14ac:dyDescent="0.3">
      <c r="A523" t="s">
        <v>1794</v>
      </c>
      <c r="B523" t="s">
        <v>1795</v>
      </c>
      <c r="D523" s="7"/>
      <c r="E523" t="s">
        <v>10</v>
      </c>
      <c r="F523" t="s">
        <v>11</v>
      </c>
      <c r="I523" t="s">
        <v>1796</v>
      </c>
      <c r="O523">
        <v>45089</v>
      </c>
      <c r="P523">
        <v>419.96238299999999</v>
      </c>
      <c r="R523" s="56">
        <f t="shared" si="64"/>
        <v>442.95160340000001</v>
      </c>
      <c r="V523" s="8"/>
      <c r="W523" s="55">
        <f t="shared" si="65"/>
        <v>420.96965947000001</v>
      </c>
      <c r="AA523" s="8"/>
      <c r="AB523" s="56">
        <f t="shared" si="66"/>
        <v>437.99620679999998</v>
      </c>
      <c r="AF523" s="64"/>
      <c r="AG523" s="55">
        <f t="shared" si="67"/>
        <v>402.95908880000002</v>
      </c>
      <c r="AH523" s="86"/>
      <c r="AI523" s="86"/>
      <c r="AJ523" s="86"/>
      <c r="AK523" s="64"/>
      <c r="AL523" s="55">
        <f t="shared" si="68"/>
        <v>418.955107</v>
      </c>
      <c r="AP523" s="64"/>
      <c r="AQ523" s="65">
        <f t="shared" si="69"/>
        <v>454.93178460000001</v>
      </c>
      <c r="AR523" s="83"/>
      <c r="AS523" s="83"/>
      <c r="AT523" s="83"/>
      <c r="AU523" s="64"/>
      <c r="AV523" s="55">
        <f t="shared" si="70"/>
        <v>464.96058620000002</v>
      </c>
      <c r="AW523" s="86"/>
      <c r="AX523" s="86"/>
      <c r="AY523" s="86"/>
      <c r="AZ523" s="8"/>
      <c r="BA523" s="5" t="e">
        <f t="shared" si="71"/>
        <v>#DIV/0!</v>
      </c>
      <c r="BB523" s="5"/>
      <c r="BC523" t="s">
        <v>14</v>
      </c>
      <c r="BD523" s="9" t="s">
        <v>15</v>
      </c>
    </row>
    <row r="524" spans="1:56" x14ac:dyDescent="0.3">
      <c r="A524" t="s">
        <v>1797</v>
      </c>
      <c r="B524" t="s">
        <v>1798</v>
      </c>
      <c r="D524" s="7"/>
      <c r="E524" t="s">
        <v>10</v>
      </c>
      <c r="F524" t="s">
        <v>11</v>
      </c>
      <c r="I524" t="s">
        <v>1799</v>
      </c>
      <c r="O524">
        <v>408</v>
      </c>
      <c r="P524">
        <v>336.2300472</v>
      </c>
      <c r="R524" s="56">
        <f t="shared" si="64"/>
        <v>359.21926760000002</v>
      </c>
      <c r="S524" s="90">
        <v>359.22050000000002</v>
      </c>
      <c r="T524" s="90">
        <v>359.21870000000001</v>
      </c>
      <c r="U524" s="90">
        <v>359.21749999999997</v>
      </c>
      <c r="V524" s="8">
        <v>205.93333333333331</v>
      </c>
      <c r="W524" s="55">
        <f t="shared" si="65"/>
        <v>337.23732367000002</v>
      </c>
      <c r="AA524" s="8"/>
      <c r="AB524" s="56">
        <f t="shared" si="66"/>
        <v>354.26387099999999</v>
      </c>
      <c r="AF524" s="64"/>
      <c r="AG524" s="55">
        <f t="shared" si="67"/>
        <v>319.22675300000003</v>
      </c>
      <c r="AH524" s="86"/>
      <c r="AI524" s="86"/>
      <c r="AJ524" s="86"/>
      <c r="AK524" s="64"/>
      <c r="AL524" s="55">
        <f t="shared" si="68"/>
        <v>335.22277120000001</v>
      </c>
      <c r="AP524" s="64"/>
      <c r="AQ524" s="65">
        <f t="shared" si="69"/>
        <v>371.19944880000003</v>
      </c>
      <c r="AR524" s="83"/>
      <c r="AS524" s="83"/>
      <c r="AT524" s="83"/>
      <c r="AU524" s="64"/>
      <c r="AV524" s="55">
        <f t="shared" si="70"/>
        <v>381.22825040000004</v>
      </c>
      <c r="AW524" s="86"/>
      <c r="AX524" s="86"/>
      <c r="AY524" s="86"/>
      <c r="AZ524" s="8"/>
      <c r="BA524" s="5" t="e">
        <f t="shared" si="71"/>
        <v>#DIV/0!</v>
      </c>
      <c r="BB524" s="5"/>
      <c r="BC524" t="s">
        <v>14</v>
      </c>
      <c r="BD524" s="9" t="s">
        <v>15</v>
      </c>
    </row>
    <row r="525" spans="1:56" x14ac:dyDescent="0.3">
      <c r="A525" t="s">
        <v>1800</v>
      </c>
      <c r="B525" t="s">
        <v>1801</v>
      </c>
      <c r="D525" s="7">
        <v>1.2</v>
      </c>
      <c r="E525" t="s">
        <v>10</v>
      </c>
      <c r="F525" t="s">
        <v>11</v>
      </c>
      <c r="G525" t="s">
        <v>1802</v>
      </c>
      <c r="I525" t="s">
        <v>1803</v>
      </c>
      <c r="O525">
        <v>1968872</v>
      </c>
      <c r="P525">
        <v>270.08683539999998</v>
      </c>
      <c r="R525" s="56">
        <f t="shared" si="64"/>
        <v>293.07605580000001</v>
      </c>
      <c r="S525" s="90">
        <v>293.07499999999999</v>
      </c>
      <c r="T525" s="90">
        <v>293.07479999999998</v>
      </c>
      <c r="U525" s="90">
        <v>293.07510000000002</v>
      </c>
      <c r="V525" s="8">
        <v>168.3</v>
      </c>
      <c r="W525" s="55">
        <f t="shared" si="65"/>
        <v>271.09411187000001</v>
      </c>
      <c r="AA525" s="8"/>
      <c r="AB525" s="56">
        <f t="shared" si="66"/>
        <v>288.12065919999998</v>
      </c>
      <c r="AF525" s="64"/>
      <c r="AG525" s="55">
        <f t="shared" si="67"/>
        <v>253.08354119999998</v>
      </c>
      <c r="AH525" s="86"/>
      <c r="AI525" s="86"/>
      <c r="AJ525" s="86"/>
      <c r="AK525" s="64"/>
      <c r="AL525" s="55">
        <f t="shared" si="68"/>
        <v>269.07955939999999</v>
      </c>
      <c r="AP525" s="64">
        <v>162.5</v>
      </c>
      <c r="AQ525" s="65">
        <f t="shared" si="69"/>
        <v>305.05623700000001</v>
      </c>
      <c r="AR525" s="83"/>
      <c r="AS525" s="83"/>
      <c r="AT525" s="83"/>
      <c r="AU525" s="64"/>
      <c r="AV525" s="55">
        <f t="shared" si="70"/>
        <v>315.08503860000002</v>
      </c>
      <c r="AW525" s="86"/>
      <c r="AX525" s="86"/>
      <c r="AY525" s="86"/>
      <c r="AZ525" s="8"/>
      <c r="BA525" s="5" t="e">
        <f t="shared" si="71"/>
        <v>#DIV/0!</v>
      </c>
      <c r="BB525" s="5"/>
      <c r="BC525" t="s">
        <v>14</v>
      </c>
      <c r="BD525" s="9" t="s">
        <v>15</v>
      </c>
    </row>
    <row r="526" spans="1:56" x14ac:dyDescent="0.3">
      <c r="A526" t="s">
        <v>1804</v>
      </c>
      <c r="B526" t="s">
        <v>1805</v>
      </c>
      <c r="D526" s="7">
        <v>7.8</v>
      </c>
      <c r="E526" t="s">
        <v>10</v>
      </c>
      <c r="F526" t="s">
        <v>11</v>
      </c>
      <c r="G526" t="s">
        <v>1806</v>
      </c>
      <c r="I526" t="s">
        <v>1807</v>
      </c>
      <c r="O526">
        <v>39171</v>
      </c>
      <c r="P526">
        <v>621.43693140000005</v>
      </c>
      <c r="R526" s="56">
        <f t="shared" si="64"/>
        <v>644.42615180000007</v>
      </c>
      <c r="S526" s="90">
        <v>644.42999999999995</v>
      </c>
      <c r="T526" s="90">
        <v>644.42899999999997</v>
      </c>
      <c r="U526" s="90">
        <v>644.42610000000002</v>
      </c>
      <c r="V526" s="8">
        <v>267.06666666666666</v>
      </c>
      <c r="W526" s="55">
        <f t="shared" si="65"/>
        <v>622.44420787000001</v>
      </c>
      <c r="X526" s="86">
        <v>622.44470000000001</v>
      </c>
      <c r="Y526" s="86">
        <v>622.44500000000005</v>
      </c>
      <c r="Z526" s="86">
        <v>622.44529999999997</v>
      </c>
      <c r="AA526" s="8">
        <v>262.16666666666669</v>
      </c>
      <c r="AB526" s="56">
        <f t="shared" si="66"/>
        <v>639.4707552000001</v>
      </c>
      <c r="AF526" s="64"/>
      <c r="AG526" s="55">
        <f t="shared" si="67"/>
        <v>604.43363720000002</v>
      </c>
      <c r="AH526" s="86"/>
      <c r="AI526" s="86"/>
      <c r="AJ526" s="86"/>
      <c r="AK526" s="64"/>
      <c r="AL526" s="55">
        <f t="shared" si="68"/>
        <v>620.4296554</v>
      </c>
      <c r="AP526" s="64"/>
      <c r="AQ526" s="65">
        <f t="shared" si="69"/>
        <v>656.40633300000002</v>
      </c>
      <c r="AR526" s="83"/>
      <c r="AS526" s="83"/>
      <c r="AT526" s="83"/>
      <c r="AU526" s="64"/>
      <c r="AV526" s="55">
        <f t="shared" si="70"/>
        <v>666.43513459999997</v>
      </c>
      <c r="AW526" s="86"/>
      <c r="AX526" s="86"/>
      <c r="AY526" s="86"/>
      <c r="AZ526" s="8">
        <v>267.3</v>
      </c>
      <c r="BA526" s="5">
        <f t="shared" si="71"/>
        <v>100</v>
      </c>
      <c r="BB526" s="5"/>
      <c r="BC526" t="s">
        <v>14</v>
      </c>
      <c r="BD526" s="9" t="s">
        <v>15</v>
      </c>
    </row>
    <row r="527" spans="1:56" x14ac:dyDescent="0.3">
      <c r="A527" t="s">
        <v>1808</v>
      </c>
      <c r="B527" t="s">
        <v>399</v>
      </c>
      <c r="D527" s="7">
        <v>2.2999999999999998</v>
      </c>
      <c r="E527" t="s">
        <v>10</v>
      </c>
      <c r="F527" t="s">
        <v>11</v>
      </c>
      <c r="G527" t="s">
        <v>1809</v>
      </c>
      <c r="I527" t="s">
        <v>1810</v>
      </c>
      <c r="O527">
        <v>46713</v>
      </c>
      <c r="P527">
        <v>411.23857679999998</v>
      </c>
      <c r="R527" s="56">
        <f t="shared" si="64"/>
        <v>434.2277972</v>
      </c>
      <c r="S527" s="90">
        <v>434.22680000000003</v>
      </c>
      <c r="T527" s="90">
        <v>434.2251</v>
      </c>
      <c r="U527" s="90">
        <v>434.2276</v>
      </c>
      <c r="V527" s="8">
        <v>211.76666666666665</v>
      </c>
      <c r="W527" s="55">
        <f t="shared" si="65"/>
        <v>412.24585327</v>
      </c>
      <c r="X527" s="86">
        <v>412.24619999999999</v>
      </c>
      <c r="Y527" s="86">
        <v>412.2457</v>
      </c>
      <c r="Z527" s="86">
        <v>412.24599999999998</v>
      </c>
      <c r="AA527" s="8">
        <v>204.33333333333334</v>
      </c>
      <c r="AB527" s="56">
        <f t="shared" si="66"/>
        <v>429.27240059999997</v>
      </c>
      <c r="AF527" s="64"/>
      <c r="AG527" s="55">
        <f t="shared" si="67"/>
        <v>394.23528260000001</v>
      </c>
      <c r="AH527" s="86"/>
      <c r="AI527" s="86"/>
      <c r="AJ527" s="86"/>
      <c r="AK527" s="64">
        <v>204.73333333333332</v>
      </c>
      <c r="AL527" s="55">
        <f t="shared" si="68"/>
        <v>410.23130079999999</v>
      </c>
      <c r="AP527" s="64">
        <v>200.1</v>
      </c>
      <c r="AQ527" s="65">
        <f t="shared" si="69"/>
        <v>446.2079784</v>
      </c>
      <c r="AR527" s="83"/>
      <c r="AS527" s="83"/>
      <c r="AT527" s="83"/>
      <c r="AU527" s="64"/>
      <c r="AV527" s="55">
        <f t="shared" si="70"/>
        <v>456.23678000000001</v>
      </c>
      <c r="AW527" s="86"/>
      <c r="AX527" s="86"/>
      <c r="AY527" s="86"/>
      <c r="AZ527" s="8"/>
      <c r="BA527" s="5">
        <f t="shared" si="71"/>
        <v>2.0717781402936453</v>
      </c>
      <c r="BB527" s="5"/>
      <c r="BC527" t="s">
        <v>14</v>
      </c>
      <c r="BD527" s="9" t="s">
        <v>15</v>
      </c>
    </row>
    <row r="528" spans="1:56" x14ac:dyDescent="0.3">
      <c r="A528" t="s">
        <v>1811</v>
      </c>
      <c r="B528" t="s">
        <v>983</v>
      </c>
      <c r="D528" s="7">
        <v>5.4</v>
      </c>
      <c r="E528" t="s">
        <v>10</v>
      </c>
      <c r="F528" t="s">
        <v>11</v>
      </c>
      <c r="G528" t="s">
        <v>1812</v>
      </c>
      <c r="I528" t="s">
        <v>1813</v>
      </c>
      <c r="O528">
        <v>182</v>
      </c>
      <c r="P528">
        <v>495.332472</v>
      </c>
      <c r="R528" s="56">
        <f t="shared" si="64"/>
        <v>518.32169239999996</v>
      </c>
      <c r="S528" s="90">
        <v>518.31650000000002</v>
      </c>
      <c r="T528" s="90">
        <v>518.32209999999998</v>
      </c>
      <c r="U528" s="90">
        <v>518.31939999999997</v>
      </c>
      <c r="V528" s="8">
        <v>235.43333333333331</v>
      </c>
      <c r="W528" s="55">
        <f t="shared" si="65"/>
        <v>496.33974847000002</v>
      </c>
      <c r="X528" s="86">
        <v>496.33920000000001</v>
      </c>
      <c r="Y528" s="86">
        <v>496.33929999999998</v>
      </c>
      <c r="Z528" s="86">
        <v>496.33949999999999</v>
      </c>
      <c r="AA528" s="8">
        <v>231.73333333333335</v>
      </c>
      <c r="AB528" s="56">
        <f t="shared" si="66"/>
        <v>513.36629579999999</v>
      </c>
      <c r="AF528" s="64"/>
      <c r="AG528" s="55">
        <f t="shared" si="67"/>
        <v>478.32917780000002</v>
      </c>
      <c r="AH528" s="86"/>
      <c r="AI528" s="86"/>
      <c r="AJ528" s="86"/>
      <c r="AK528" s="64">
        <v>232.46666666666667</v>
      </c>
      <c r="AL528" s="55">
        <f t="shared" si="68"/>
        <v>494.32519600000001</v>
      </c>
      <c r="AP528" s="64"/>
      <c r="AQ528" s="65">
        <f t="shared" si="69"/>
        <v>530.30187360000002</v>
      </c>
      <c r="AR528" s="83"/>
      <c r="AS528" s="83"/>
      <c r="AT528" s="83"/>
      <c r="AU528" s="64">
        <v>236.8</v>
      </c>
      <c r="AV528" s="55">
        <f t="shared" si="70"/>
        <v>540.33067519999997</v>
      </c>
      <c r="AW528" s="86"/>
      <c r="AX528" s="86"/>
      <c r="AY528" s="86"/>
      <c r="AZ528" s="8">
        <v>239</v>
      </c>
      <c r="BA528" s="5">
        <f t="shared" si="71"/>
        <v>100</v>
      </c>
      <c r="BB528" s="5"/>
      <c r="BC528" t="s">
        <v>14</v>
      </c>
      <c r="BD528" s="9" t="s">
        <v>15</v>
      </c>
    </row>
    <row r="529" spans="1:56" x14ac:dyDescent="0.3">
      <c r="A529" t="s">
        <v>1814</v>
      </c>
      <c r="B529" t="s">
        <v>1815</v>
      </c>
      <c r="D529" s="7">
        <v>5</v>
      </c>
      <c r="E529" t="s">
        <v>10</v>
      </c>
      <c r="F529" t="s">
        <v>11</v>
      </c>
      <c r="G529" t="s">
        <v>1816</v>
      </c>
      <c r="I529" t="s">
        <v>1817</v>
      </c>
      <c r="O529">
        <v>1968873</v>
      </c>
      <c r="P529">
        <v>465.28552439999999</v>
      </c>
      <c r="R529" s="56">
        <f t="shared" si="64"/>
        <v>488.27474480000001</v>
      </c>
      <c r="S529" s="90">
        <v>488.27030000000002</v>
      </c>
      <c r="T529" s="90">
        <v>488.27429999999998</v>
      </c>
      <c r="U529" s="90">
        <v>488.27449999999999</v>
      </c>
      <c r="V529" s="8">
        <v>218.33333333333334</v>
      </c>
      <c r="W529" s="55">
        <f t="shared" si="65"/>
        <v>466.29280087000001</v>
      </c>
      <c r="X529" s="86">
        <v>466.29230000000001</v>
      </c>
      <c r="Y529" s="86">
        <v>466.29259999999999</v>
      </c>
      <c r="Z529" s="86">
        <v>466.29219999999998</v>
      </c>
      <c r="AA529" s="8">
        <v>213.23333333333335</v>
      </c>
      <c r="AB529" s="56">
        <f t="shared" si="66"/>
        <v>483.31934819999998</v>
      </c>
      <c r="AF529" s="64"/>
      <c r="AG529" s="55">
        <f t="shared" si="67"/>
        <v>448.28223020000001</v>
      </c>
      <c r="AH529" s="86"/>
      <c r="AI529" s="86"/>
      <c r="AJ529" s="86"/>
      <c r="AK529" s="64">
        <v>213.23333333333335</v>
      </c>
      <c r="AL529" s="55">
        <f t="shared" si="68"/>
        <v>464.2782484</v>
      </c>
      <c r="AP529" s="64">
        <v>212.1</v>
      </c>
      <c r="AQ529" s="65">
        <f t="shared" si="69"/>
        <v>500.25492600000001</v>
      </c>
      <c r="AR529" s="83"/>
      <c r="AS529" s="83"/>
      <c r="AT529" s="83"/>
      <c r="AU529" s="64"/>
      <c r="AV529" s="55">
        <f t="shared" si="70"/>
        <v>510.28372760000002</v>
      </c>
      <c r="AW529" s="86"/>
      <c r="AX529" s="86"/>
      <c r="AY529" s="86"/>
      <c r="AZ529" s="8"/>
      <c r="BA529" s="5">
        <f t="shared" si="71"/>
        <v>0.53149914022198885</v>
      </c>
      <c r="BB529" s="5"/>
      <c r="BC529" t="s">
        <v>14</v>
      </c>
      <c r="BD529" s="9" t="s">
        <v>15</v>
      </c>
    </row>
    <row r="530" spans="1:56" x14ac:dyDescent="0.3">
      <c r="A530" t="s">
        <v>1818</v>
      </c>
      <c r="B530" t="s">
        <v>1819</v>
      </c>
      <c r="D530" s="7">
        <v>5.5</v>
      </c>
      <c r="E530" t="s">
        <v>10</v>
      </c>
      <c r="F530" t="s">
        <v>11</v>
      </c>
      <c r="G530" t="s">
        <v>1820</v>
      </c>
      <c r="I530" t="s">
        <v>1821</v>
      </c>
      <c r="O530">
        <v>1968875</v>
      </c>
      <c r="P530">
        <v>496.28010499999999</v>
      </c>
      <c r="R530" s="56">
        <f t="shared" si="64"/>
        <v>519.26932539999996</v>
      </c>
      <c r="S530" s="90">
        <v>519.26940000000002</v>
      </c>
      <c r="T530" s="90">
        <v>519.26969999999994</v>
      </c>
      <c r="U530" s="90">
        <v>519.26980000000003</v>
      </c>
      <c r="V530" s="8">
        <v>221.83333333333334</v>
      </c>
      <c r="W530" s="55">
        <f t="shared" si="65"/>
        <v>497.28738147000001</v>
      </c>
      <c r="X530" s="86">
        <v>497.28699999999998</v>
      </c>
      <c r="Y530" s="86">
        <v>497.28680000000003</v>
      </c>
      <c r="Z530" s="86">
        <v>497.28590000000003</v>
      </c>
      <c r="AA530" s="8">
        <v>225.80000000000004</v>
      </c>
      <c r="AB530" s="56">
        <f t="shared" si="66"/>
        <v>514.31392879999999</v>
      </c>
      <c r="AF530" s="64"/>
      <c r="AG530" s="55">
        <f t="shared" si="67"/>
        <v>479.27681080000002</v>
      </c>
      <c r="AH530" s="86"/>
      <c r="AI530" s="86"/>
      <c r="AJ530" s="86"/>
      <c r="AK530" s="64">
        <v>225.96666666666667</v>
      </c>
      <c r="AL530" s="55">
        <f t="shared" si="68"/>
        <v>495.272829</v>
      </c>
      <c r="AP530" s="64">
        <v>219.3</v>
      </c>
      <c r="AQ530" s="65">
        <f t="shared" si="69"/>
        <v>531.24950660000002</v>
      </c>
      <c r="AR530" s="83"/>
      <c r="AS530" s="83"/>
      <c r="AT530" s="83"/>
      <c r="AU530" s="64"/>
      <c r="AV530" s="55">
        <f t="shared" si="70"/>
        <v>541.27830819999997</v>
      </c>
      <c r="AW530" s="86"/>
      <c r="AX530" s="86"/>
      <c r="AY530" s="86"/>
      <c r="AZ530" s="8"/>
      <c r="BA530" s="5">
        <f t="shared" si="71"/>
        <v>2.8786536758193213</v>
      </c>
      <c r="BB530" s="5"/>
      <c r="BC530" t="s">
        <v>14</v>
      </c>
      <c r="BD530" s="9" t="s">
        <v>15</v>
      </c>
    </row>
    <row r="531" spans="1:56" x14ac:dyDescent="0.3">
      <c r="A531" t="s">
        <v>218</v>
      </c>
      <c r="B531" t="s">
        <v>219</v>
      </c>
      <c r="D531" s="7">
        <v>18.899999999999999</v>
      </c>
      <c r="E531" t="s">
        <v>10</v>
      </c>
      <c r="F531" t="s">
        <v>11</v>
      </c>
      <c r="G531" t="s">
        <v>220</v>
      </c>
      <c r="I531" t="s">
        <v>221</v>
      </c>
      <c r="O531">
        <v>3907</v>
      </c>
      <c r="P531">
        <v>650.60014880000006</v>
      </c>
      <c r="R531" s="56">
        <f t="shared" si="64"/>
        <v>673.58936920000008</v>
      </c>
      <c r="S531" s="90">
        <v>673.59050000000002</v>
      </c>
      <c r="T531" s="90">
        <v>673.58860000000004</v>
      </c>
      <c r="U531" s="90">
        <v>673.58870000000002</v>
      </c>
      <c r="V531" s="8">
        <v>287.23333333333335</v>
      </c>
      <c r="W531" s="55">
        <f t="shared" si="65"/>
        <v>651.60742527000002</v>
      </c>
      <c r="AA531" s="8"/>
      <c r="AB531" s="56">
        <f t="shared" si="66"/>
        <v>668.63397260000011</v>
      </c>
      <c r="AF531" s="64">
        <v>268.79999999999995</v>
      </c>
      <c r="AG531" s="55">
        <f t="shared" si="67"/>
        <v>633.59685460000003</v>
      </c>
      <c r="AH531" s="86"/>
      <c r="AI531" s="86"/>
      <c r="AJ531" s="86"/>
      <c r="AK531" s="64"/>
      <c r="AL531" s="55">
        <f t="shared" si="68"/>
        <v>649.59287280000001</v>
      </c>
      <c r="AP531" s="64"/>
      <c r="AQ531" s="65">
        <f t="shared" si="69"/>
        <v>685.56955040000003</v>
      </c>
      <c r="AR531" s="83"/>
      <c r="AS531" s="83"/>
      <c r="AT531" s="83"/>
      <c r="AU531" s="64"/>
      <c r="AV531" s="55">
        <f t="shared" si="70"/>
        <v>695.59835199999998</v>
      </c>
      <c r="AW531" s="86"/>
      <c r="AX531" s="86"/>
      <c r="AY531" s="86"/>
      <c r="AZ531" s="8"/>
      <c r="BA531" s="5" t="e">
        <f t="shared" si="71"/>
        <v>#DIV/0!</v>
      </c>
      <c r="BB531" s="5"/>
      <c r="BC531" t="s">
        <v>14</v>
      </c>
      <c r="BD531" s="9" t="s">
        <v>15</v>
      </c>
    </row>
    <row r="532" spans="1:56" x14ac:dyDescent="0.3">
      <c r="A532" t="s">
        <v>1822</v>
      </c>
      <c r="B532" t="s">
        <v>1823</v>
      </c>
      <c r="D532" s="7">
        <v>16</v>
      </c>
      <c r="E532" t="s">
        <v>10</v>
      </c>
      <c r="F532" t="s">
        <v>11</v>
      </c>
      <c r="G532" t="s">
        <v>1824</v>
      </c>
      <c r="I532" t="s">
        <v>1825</v>
      </c>
      <c r="O532">
        <v>1968719</v>
      </c>
      <c r="P532">
        <v>637.60087739999994</v>
      </c>
      <c r="R532" s="56">
        <f t="shared" si="64"/>
        <v>660.59009779999997</v>
      </c>
      <c r="S532" s="90">
        <v>660.58659999999998</v>
      </c>
      <c r="T532" s="90">
        <v>660.58979999999997</v>
      </c>
      <c r="U532" s="90">
        <v>660.58900000000006</v>
      </c>
      <c r="V532" s="8">
        <v>274.83333333333331</v>
      </c>
      <c r="W532" s="55">
        <f t="shared" si="65"/>
        <v>638.60815386999991</v>
      </c>
      <c r="X532" s="86">
        <v>638.60799999999995</v>
      </c>
      <c r="Y532" s="86">
        <v>638.6078</v>
      </c>
      <c r="Z532" s="86">
        <v>638.6105</v>
      </c>
      <c r="AA532" s="8">
        <v>278.76666666666665</v>
      </c>
      <c r="AB532" s="56">
        <f t="shared" si="66"/>
        <v>655.63470119999999</v>
      </c>
      <c r="AF532" s="64"/>
      <c r="AG532" s="55">
        <f t="shared" si="67"/>
        <v>620.59758319999992</v>
      </c>
      <c r="AH532" s="86"/>
      <c r="AI532" s="86"/>
      <c r="AJ532" s="86"/>
      <c r="AK532" s="64">
        <v>278.53333333333336</v>
      </c>
      <c r="AL532" s="55">
        <f t="shared" si="68"/>
        <v>636.5936013999999</v>
      </c>
      <c r="AP532" s="64">
        <v>279.39999999999998</v>
      </c>
      <c r="AQ532" s="65">
        <f t="shared" si="69"/>
        <v>672.57027899999991</v>
      </c>
      <c r="AR532" s="83"/>
      <c r="AS532" s="83"/>
      <c r="AT532" s="83"/>
      <c r="AU532" s="64">
        <v>272.39999999999998</v>
      </c>
      <c r="AV532" s="55">
        <f t="shared" si="70"/>
        <v>682.59908059999987</v>
      </c>
      <c r="AW532" s="86"/>
      <c r="AX532" s="86"/>
      <c r="AY532" s="86"/>
      <c r="AZ532" s="8">
        <v>279</v>
      </c>
      <c r="BA532" s="5">
        <f t="shared" si="71"/>
        <v>-0.22719119933038112</v>
      </c>
      <c r="BB532" s="5"/>
      <c r="BC532" t="s">
        <v>14</v>
      </c>
      <c r="BD532" s="9" t="s">
        <v>15</v>
      </c>
    </row>
    <row r="533" spans="1:56" x14ac:dyDescent="0.3">
      <c r="A533" t="s">
        <v>1826</v>
      </c>
      <c r="B533" t="s">
        <v>1827</v>
      </c>
      <c r="D533" s="7">
        <v>5.4</v>
      </c>
      <c r="E533" t="s">
        <v>10</v>
      </c>
      <c r="F533" t="s">
        <v>11</v>
      </c>
      <c r="G533" t="s">
        <v>1828</v>
      </c>
      <c r="I533" t="s">
        <v>1829</v>
      </c>
      <c r="O533">
        <v>1968871</v>
      </c>
      <c r="P533">
        <v>482.30657860000002</v>
      </c>
      <c r="R533" s="56">
        <f t="shared" si="64"/>
        <v>505.29579900000004</v>
      </c>
      <c r="V533" s="8"/>
      <c r="W533" s="55">
        <f t="shared" si="65"/>
        <v>483.31385507000005</v>
      </c>
      <c r="AA533" s="8"/>
      <c r="AB533" s="56">
        <f t="shared" si="66"/>
        <v>500.34040240000002</v>
      </c>
      <c r="AF533" s="64"/>
      <c r="AG533" s="55">
        <f t="shared" si="67"/>
        <v>465.30328440000005</v>
      </c>
      <c r="AH533" s="86"/>
      <c r="AI533" s="86"/>
      <c r="AJ533" s="86"/>
      <c r="AK533" s="64"/>
      <c r="AL533" s="55">
        <f t="shared" si="68"/>
        <v>481.29930260000003</v>
      </c>
      <c r="AP533" s="64">
        <v>243.2</v>
      </c>
      <c r="AQ533" s="65">
        <f t="shared" si="69"/>
        <v>517.27598020000005</v>
      </c>
      <c r="AR533" s="83"/>
      <c r="AS533" s="83"/>
      <c r="AT533" s="83"/>
      <c r="AU533" s="64"/>
      <c r="AV533" s="55">
        <f t="shared" si="70"/>
        <v>527.3047818</v>
      </c>
      <c r="AW533" s="86"/>
      <c r="AX533" s="86"/>
      <c r="AY533" s="86"/>
      <c r="AZ533" s="8"/>
      <c r="BA533" s="5" t="e">
        <f t="shared" si="71"/>
        <v>#DIV/0!</v>
      </c>
      <c r="BB533" s="5"/>
      <c r="BC533" t="s">
        <v>14</v>
      </c>
      <c r="BD533" s="9" t="s">
        <v>15</v>
      </c>
    </row>
    <row r="534" spans="1:56" x14ac:dyDescent="0.3">
      <c r="A534" t="s">
        <v>1830</v>
      </c>
      <c r="B534" t="s">
        <v>1831</v>
      </c>
      <c r="D534" s="7">
        <v>1.8</v>
      </c>
      <c r="E534" t="s">
        <v>10</v>
      </c>
      <c r="F534" t="s">
        <v>11</v>
      </c>
      <c r="G534" t="s">
        <v>1832</v>
      </c>
      <c r="I534" t="s">
        <v>1833</v>
      </c>
      <c r="O534">
        <v>84700</v>
      </c>
      <c r="P534">
        <v>388.26134560000003</v>
      </c>
      <c r="R534" s="56">
        <f t="shared" si="64"/>
        <v>411.25056600000005</v>
      </c>
      <c r="S534" s="90">
        <v>411.2509</v>
      </c>
      <c r="T534" s="90">
        <v>411.2509</v>
      </c>
      <c r="U534" s="90">
        <v>411.25319999999999</v>
      </c>
      <c r="V534" s="8">
        <v>201.03333333333333</v>
      </c>
      <c r="W534" s="55">
        <f t="shared" si="65"/>
        <v>389.26862207000005</v>
      </c>
      <c r="X534" s="86">
        <v>389.26819999999998</v>
      </c>
      <c r="Y534" s="86">
        <v>389.26859999999999</v>
      </c>
      <c r="Z534" s="86">
        <v>389.26819999999998</v>
      </c>
      <c r="AA534" s="8">
        <v>196.30000000000004</v>
      </c>
      <c r="AB534" s="56">
        <f t="shared" si="66"/>
        <v>406.29516940000002</v>
      </c>
      <c r="AF534" s="64"/>
      <c r="AG534" s="55">
        <f t="shared" si="67"/>
        <v>371.25805140000006</v>
      </c>
      <c r="AH534" s="86"/>
      <c r="AI534" s="86"/>
      <c r="AJ534" s="86"/>
      <c r="AK534" s="64"/>
      <c r="AL534" s="55">
        <f t="shared" si="68"/>
        <v>387.25406960000004</v>
      </c>
      <c r="AP534" s="64">
        <v>206.8</v>
      </c>
      <c r="AQ534" s="65">
        <f t="shared" si="69"/>
        <v>423.23074720000005</v>
      </c>
      <c r="AR534" s="83"/>
      <c r="AS534" s="83"/>
      <c r="AT534" s="83"/>
      <c r="AU534" s="64"/>
      <c r="AV534" s="55">
        <f t="shared" si="70"/>
        <v>433.25954880000006</v>
      </c>
      <c r="AW534" s="86"/>
      <c r="AX534" s="86"/>
      <c r="AY534" s="86"/>
      <c r="AZ534" s="8">
        <v>210.2</v>
      </c>
      <c r="BA534" s="5">
        <f t="shared" si="71"/>
        <v>-5.3489556800814926</v>
      </c>
      <c r="BB534" s="5"/>
      <c r="BC534" t="s">
        <v>14</v>
      </c>
      <c r="BD534" s="9" t="s">
        <v>15</v>
      </c>
    </row>
    <row r="535" spans="1:56" x14ac:dyDescent="0.3">
      <c r="A535" t="s">
        <v>1834</v>
      </c>
      <c r="B535" t="s">
        <v>275</v>
      </c>
      <c r="D535" s="7">
        <v>8.9</v>
      </c>
      <c r="E535" t="s">
        <v>10</v>
      </c>
      <c r="F535" t="s">
        <v>11</v>
      </c>
      <c r="G535" t="s">
        <v>1835</v>
      </c>
      <c r="I535" t="s">
        <v>1836</v>
      </c>
      <c r="O535">
        <v>3894</v>
      </c>
      <c r="P535">
        <v>402.34976160000002</v>
      </c>
      <c r="R535" s="56">
        <f t="shared" si="64"/>
        <v>425.33898200000004</v>
      </c>
      <c r="V535" s="8"/>
      <c r="W535" s="55">
        <f t="shared" si="65"/>
        <v>403.35703807000004</v>
      </c>
      <c r="X535" s="86">
        <v>403.35739999999998</v>
      </c>
      <c r="Y535" s="86">
        <v>403.35599999999999</v>
      </c>
      <c r="Z535" s="86">
        <v>403.35410000000002</v>
      </c>
      <c r="AA535" s="8">
        <v>215.33333333333334</v>
      </c>
      <c r="AB535" s="56">
        <f t="shared" si="66"/>
        <v>420.38358540000002</v>
      </c>
      <c r="AF535" s="64"/>
      <c r="AG535" s="55">
        <f t="shared" si="67"/>
        <v>385.34646740000005</v>
      </c>
      <c r="AH535" s="86"/>
      <c r="AI535" s="86"/>
      <c r="AJ535" s="86"/>
      <c r="AK535" s="64"/>
      <c r="AL535" s="55">
        <f t="shared" si="68"/>
        <v>401.34248560000003</v>
      </c>
      <c r="AP535" s="64"/>
      <c r="AQ535" s="65">
        <f t="shared" si="69"/>
        <v>437.31916320000005</v>
      </c>
      <c r="AR535" s="83"/>
      <c r="AS535" s="83"/>
      <c r="AT535" s="83"/>
      <c r="AU535" s="64"/>
      <c r="AV535" s="55">
        <f t="shared" si="70"/>
        <v>447.34796480000006</v>
      </c>
      <c r="AW535" s="86"/>
      <c r="AX535" s="86"/>
      <c r="AY535" s="86"/>
      <c r="AZ535" s="8"/>
      <c r="BA535" s="5">
        <f t="shared" si="71"/>
        <v>100</v>
      </c>
      <c r="BB535" s="5"/>
      <c r="BC535" t="s">
        <v>14</v>
      </c>
      <c r="BD535" s="9" t="s">
        <v>15</v>
      </c>
    </row>
    <row r="536" spans="1:56" x14ac:dyDescent="0.3">
      <c r="A536" s="48" t="s">
        <v>1837</v>
      </c>
      <c r="B536" t="s">
        <v>1354</v>
      </c>
      <c r="D536" s="7">
        <v>14.6</v>
      </c>
      <c r="E536" t="s">
        <v>10</v>
      </c>
      <c r="F536" t="s">
        <v>11</v>
      </c>
      <c r="G536" t="s">
        <v>1838</v>
      </c>
      <c r="I536" t="s">
        <v>1839</v>
      </c>
      <c r="O536">
        <v>263599</v>
      </c>
      <c r="P536">
        <v>538.49608360000002</v>
      </c>
      <c r="R536" s="56">
        <f t="shared" si="64"/>
        <v>561.48530400000004</v>
      </c>
      <c r="S536" s="90">
        <v>561.48450000000003</v>
      </c>
      <c r="T536" s="90">
        <v>561.48400000000004</v>
      </c>
      <c r="U536" s="90">
        <v>561.48649999999998</v>
      </c>
      <c r="V536" s="8">
        <v>248.26666666666665</v>
      </c>
      <c r="W536" s="55">
        <f t="shared" si="65"/>
        <v>539.50336006999999</v>
      </c>
      <c r="X536" s="86">
        <v>539.50279999999998</v>
      </c>
      <c r="Y536" s="86">
        <v>539.50360000000001</v>
      </c>
      <c r="Z536" s="86">
        <v>539.50360000000001</v>
      </c>
      <c r="AA536" s="47">
        <v>255.03333333333333</v>
      </c>
      <c r="AB536" s="56">
        <f t="shared" si="66"/>
        <v>556.52990740000007</v>
      </c>
      <c r="AF536" s="64">
        <v>254.30000000000004</v>
      </c>
      <c r="AG536" s="55">
        <f t="shared" si="67"/>
        <v>521.49278939999999</v>
      </c>
      <c r="AH536" s="86"/>
      <c r="AI536" s="86"/>
      <c r="AJ536" s="86"/>
      <c r="AK536" s="64">
        <v>256.33333333333337</v>
      </c>
      <c r="AL536" s="55">
        <f t="shared" si="68"/>
        <v>537.48880759999997</v>
      </c>
      <c r="AP536" s="64">
        <v>241.1</v>
      </c>
      <c r="AQ536" s="65">
        <f t="shared" si="69"/>
        <v>573.46548519999999</v>
      </c>
      <c r="AR536" s="83"/>
      <c r="AS536" s="83"/>
      <c r="AT536" s="83"/>
      <c r="AU536" s="64"/>
      <c r="AV536" s="55">
        <f t="shared" si="70"/>
        <v>583.49428679999994</v>
      </c>
      <c r="AW536" s="86"/>
      <c r="AX536" s="86"/>
      <c r="AY536" s="86"/>
      <c r="AZ536" s="8"/>
      <c r="BA536" s="5">
        <f t="shared" si="71"/>
        <v>5.4633381257351994</v>
      </c>
      <c r="BB536" s="5"/>
      <c r="BC536" t="s">
        <v>14</v>
      </c>
      <c r="BD536" s="9" t="s">
        <v>15</v>
      </c>
    </row>
    <row r="537" spans="1:56" x14ac:dyDescent="0.3">
      <c r="A537" t="s">
        <v>1840</v>
      </c>
      <c r="B537" t="s">
        <v>1239</v>
      </c>
      <c r="D537" s="7">
        <v>9.1</v>
      </c>
      <c r="E537" t="s">
        <v>10</v>
      </c>
      <c r="F537" t="s">
        <v>11</v>
      </c>
      <c r="G537" t="s">
        <v>1841</v>
      </c>
      <c r="I537" t="s">
        <v>1842</v>
      </c>
      <c r="O537">
        <v>1968878</v>
      </c>
      <c r="P537">
        <v>643.50229139999999</v>
      </c>
      <c r="R537" s="56">
        <f t="shared" si="64"/>
        <v>666.49151180000001</v>
      </c>
      <c r="S537" s="90">
        <v>666.49069999999995</v>
      </c>
      <c r="T537" s="90">
        <v>666.48800000000006</v>
      </c>
      <c r="U537" s="90">
        <v>666.4864</v>
      </c>
      <c r="V537" s="8">
        <v>266.9666666666667</v>
      </c>
      <c r="W537" s="55">
        <f t="shared" si="65"/>
        <v>644.50956786999996</v>
      </c>
      <c r="X537" s="86">
        <v>644.50959999999998</v>
      </c>
      <c r="Y537" s="86">
        <v>644.50940000000003</v>
      </c>
      <c r="Z537" s="86">
        <v>644.50959999999998</v>
      </c>
      <c r="AA537" s="8">
        <v>268.90000000000003</v>
      </c>
      <c r="AB537" s="56">
        <f t="shared" si="66"/>
        <v>661.53611520000004</v>
      </c>
      <c r="AF537" s="64"/>
      <c r="AG537" s="55">
        <f t="shared" si="67"/>
        <v>626.49899719999996</v>
      </c>
      <c r="AH537" s="86"/>
      <c r="AI537" s="86"/>
      <c r="AJ537" s="86"/>
      <c r="AK537" s="64">
        <v>269.10000000000002</v>
      </c>
      <c r="AL537" s="55">
        <f t="shared" si="68"/>
        <v>642.49501539999994</v>
      </c>
      <c r="AP537" s="64">
        <v>271.7</v>
      </c>
      <c r="AQ537" s="65">
        <f t="shared" si="69"/>
        <v>678.47169299999996</v>
      </c>
      <c r="AR537" s="83"/>
      <c r="AS537" s="83"/>
      <c r="AT537" s="83"/>
      <c r="AU537" s="64">
        <v>266.7</v>
      </c>
      <c r="AV537" s="55">
        <f t="shared" si="70"/>
        <v>688.50049459999991</v>
      </c>
      <c r="AW537" s="86"/>
      <c r="AX537" s="86"/>
      <c r="AY537" s="86"/>
      <c r="AZ537" s="8">
        <v>271.10000000000002</v>
      </c>
      <c r="BA537" s="5">
        <f t="shared" si="71"/>
        <v>-1.0412792859799012</v>
      </c>
      <c r="BB537" s="5"/>
      <c r="BC537" t="s">
        <v>14</v>
      </c>
      <c r="BD537" s="9" t="s">
        <v>15</v>
      </c>
    </row>
    <row r="538" spans="1:56" x14ac:dyDescent="0.3">
      <c r="A538" t="s">
        <v>1843</v>
      </c>
      <c r="B538" t="s">
        <v>1245</v>
      </c>
      <c r="D538" s="7">
        <v>7.3</v>
      </c>
      <c r="E538" t="s">
        <v>10</v>
      </c>
      <c r="F538" t="s">
        <v>11</v>
      </c>
      <c r="G538" t="s">
        <v>1844</v>
      </c>
      <c r="I538" t="s">
        <v>1845</v>
      </c>
      <c r="O538">
        <v>1968877</v>
      </c>
      <c r="P538">
        <v>587.43969460000005</v>
      </c>
      <c r="R538" s="56">
        <f t="shared" si="64"/>
        <v>610.42891500000007</v>
      </c>
      <c r="S538" s="90">
        <v>610.42939999999999</v>
      </c>
      <c r="T538" s="90">
        <v>610.42939999999999</v>
      </c>
      <c r="U538" s="90">
        <v>610.42989999999998</v>
      </c>
      <c r="V538" s="8">
        <v>252.4</v>
      </c>
      <c r="W538" s="55">
        <f t="shared" si="65"/>
        <v>588.44697107000002</v>
      </c>
      <c r="X538" s="86">
        <v>588.44650000000001</v>
      </c>
      <c r="Y538" s="86">
        <v>588.44669999999996</v>
      </c>
      <c r="Z538" s="86">
        <v>588.44719999999995</v>
      </c>
      <c r="AA538" s="8">
        <v>253.76666666666665</v>
      </c>
      <c r="AB538" s="56">
        <f t="shared" si="66"/>
        <v>605.4735184000001</v>
      </c>
      <c r="AF538" s="64"/>
      <c r="AG538" s="55">
        <f t="shared" si="67"/>
        <v>570.43640040000003</v>
      </c>
      <c r="AH538" s="86"/>
      <c r="AI538" s="86"/>
      <c r="AJ538" s="86"/>
      <c r="AK538" s="64">
        <v>254.16666666666666</v>
      </c>
      <c r="AL538" s="55">
        <f t="shared" si="68"/>
        <v>586.43241860000001</v>
      </c>
      <c r="AP538" s="64">
        <v>257</v>
      </c>
      <c r="AQ538" s="65">
        <f t="shared" si="69"/>
        <v>622.40909620000002</v>
      </c>
      <c r="AR538" s="83"/>
      <c r="AS538" s="83"/>
      <c r="AT538" s="83"/>
      <c r="AU538" s="64"/>
      <c r="AV538" s="55">
        <f t="shared" si="70"/>
        <v>632.43789779999997</v>
      </c>
      <c r="AW538" s="86"/>
      <c r="AX538" s="86"/>
      <c r="AY538" s="86"/>
      <c r="AZ538" s="8">
        <v>256.39999999999998</v>
      </c>
      <c r="BA538" s="5">
        <f t="shared" si="71"/>
        <v>-1.2741363457244248</v>
      </c>
      <c r="BB538" s="5"/>
      <c r="BC538" t="s">
        <v>14</v>
      </c>
      <c r="BD538" s="9" t="s">
        <v>15</v>
      </c>
    </row>
    <row r="539" spans="1:56" x14ac:dyDescent="0.3">
      <c r="A539" t="s">
        <v>1846</v>
      </c>
      <c r="B539" t="s">
        <v>1159</v>
      </c>
      <c r="D539" s="7">
        <v>8.4</v>
      </c>
      <c r="E539" t="s">
        <v>10</v>
      </c>
      <c r="F539" t="s">
        <v>11</v>
      </c>
      <c r="G539" t="s">
        <v>1847</v>
      </c>
      <c r="I539" t="s">
        <v>1848</v>
      </c>
      <c r="O539">
        <v>1968876</v>
      </c>
      <c r="P539">
        <v>548.40766759999997</v>
      </c>
      <c r="R539" s="56">
        <f t="shared" si="64"/>
        <v>571.39688799999999</v>
      </c>
      <c r="S539" s="90">
        <v>571.39580000000001</v>
      </c>
      <c r="T539" s="90">
        <v>571.39589999999998</v>
      </c>
      <c r="U539" s="90">
        <v>571.39409999999998</v>
      </c>
      <c r="V539" s="8">
        <v>266.53333333333336</v>
      </c>
      <c r="W539" s="55">
        <f t="shared" si="65"/>
        <v>549.41494406999993</v>
      </c>
      <c r="X539" s="86">
        <v>549.41359999999997</v>
      </c>
      <c r="Y539" s="86">
        <v>549.41390000000001</v>
      </c>
      <c r="Z539" s="86">
        <v>549.41499999999996</v>
      </c>
      <c r="AA539" s="8">
        <v>265.9666666666667</v>
      </c>
      <c r="AB539" s="56">
        <f t="shared" si="66"/>
        <v>566.44149140000002</v>
      </c>
      <c r="AF539" s="64">
        <v>265.73333333333335</v>
      </c>
      <c r="AG539" s="55">
        <f t="shared" si="67"/>
        <v>531.40437339999994</v>
      </c>
      <c r="AH539" s="86"/>
      <c r="AI539" s="86"/>
      <c r="AJ539" s="86"/>
      <c r="AK539" s="64"/>
      <c r="AL539" s="55">
        <f t="shared" si="68"/>
        <v>547.40039159999992</v>
      </c>
      <c r="AP539" s="64"/>
      <c r="AQ539" s="65">
        <f t="shared" si="69"/>
        <v>583.37706919999994</v>
      </c>
      <c r="AR539" s="83"/>
      <c r="AS539" s="83"/>
      <c r="AT539" s="83"/>
      <c r="AU539" s="64"/>
      <c r="AV539" s="55">
        <f t="shared" si="70"/>
        <v>593.40587079999989</v>
      </c>
      <c r="AW539" s="86"/>
      <c r="AX539" s="86"/>
      <c r="AY539" s="86"/>
      <c r="AZ539" s="8">
        <v>270.10000000000002</v>
      </c>
      <c r="BA539" s="5">
        <f t="shared" si="71"/>
        <v>100</v>
      </c>
      <c r="BB539" s="5"/>
      <c r="BD539" s="9"/>
    </row>
    <row r="540" spans="1:56" x14ac:dyDescent="0.3">
      <c r="A540" t="s">
        <v>1849</v>
      </c>
      <c r="B540" t="s">
        <v>1850</v>
      </c>
      <c r="D540" s="7">
        <v>2.1</v>
      </c>
      <c r="E540" t="s">
        <v>10</v>
      </c>
      <c r="F540" t="s">
        <v>11</v>
      </c>
      <c r="G540" t="s">
        <v>1851</v>
      </c>
      <c r="I540" t="s">
        <v>1852</v>
      </c>
      <c r="O540">
        <v>1968874</v>
      </c>
      <c r="P540">
        <v>489.36653360000003</v>
      </c>
      <c r="R540" s="56">
        <f t="shared" si="64"/>
        <v>512.35575400000005</v>
      </c>
      <c r="S540" s="90">
        <v>512.35519999999997</v>
      </c>
      <c r="T540" s="90">
        <v>512.35580000000004</v>
      </c>
      <c r="U540" s="90">
        <v>512.34990000000005</v>
      </c>
      <c r="V540" s="8">
        <v>231.4</v>
      </c>
      <c r="W540" s="55">
        <f t="shared" si="65"/>
        <v>490.37381007000005</v>
      </c>
      <c r="X540" s="86">
        <v>490.37360000000001</v>
      </c>
      <c r="Y540" s="86">
        <v>490.37310000000002</v>
      </c>
      <c r="Z540" s="86">
        <v>490.37389999999999</v>
      </c>
      <c r="AA540" s="8">
        <v>228.63333333333333</v>
      </c>
      <c r="AB540" s="56">
        <f t="shared" si="66"/>
        <v>507.40035740000002</v>
      </c>
      <c r="AF540" s="64"/>
      <c r="AG540" s="55">
        <f t="shared" si="67"/>
        <v>472.36323940000005</v>
      </c>
      <c r="AH540" s="86"/>
      <c r="AI540" s="86"/>
      <c r="AJ540" s="86"/>
      <c r="AK540" s="64"/>
      <c r="AL540" s="55">
        <f t="shared" si="68"/>
        <v>488.35925760000003</v>
      </c>
      <c r="AP540" s="64">
        <v>235.1</v>
      </c>
      <c r="AQ540" s="65">
        <f t="shared" si="69"/>
        <v>524.33593519999999</v>
      </c>
      <c r="AR540" s="83"/>
      <c r="AS540" s="83"/>
      <c r="AT540" s="83"/>
      <c r="AU540" s="64">
        <v>232.3</v>
      </c>
      <c r="AV540" s="55">
        <f t="shared" si="70"/>
        <v>534.36473680000006</v>
      </c>
      <c r="AW540" s="86"/>
      <c r="AX540" s="86"/>
      <c r="AY540" s="86"/>
      <c r="AZ540" s="8">
        <v>234.4</v>
      </c>
      <c r="BA540" s="5">
        <f t="shared" si="71"/>
        <v>-2.8284006414929301</v>
      </c>
      <c r="BB540" s="5"/>
      <c r="BD540" s="9"/>
    </row>
    <row r="541" spans="1:56" x14ac:dyDescent="0.3">
      <c r="A541" s="48" t="s">
        <v>1853</v>
      </c>
      <c r="B541" t="s">
        <v>611</v>
      </c>
      <c r="D541" s="7">
        <v>1.1000000000000001</v>
      </c>
      <c r="E541" t="s">
        <v>10</v>
      </c>
      <c r="F541" t="s">
        <v>11</v>
      </c>
      <c r="G541" t="s">
        <v>1854</v>
      </c>
      <c r="I541" t="s">
        <v>1855</v>
      </c>
      <c r="O541">
        <v>205</v>
      </c>
      <c r="P541">
        <v>499.29674299999999</v>
      </c>
      <c r="R541" s="56">
        <f t="shared" si="64"/>
        <v>522.28596340000001</v>
      </c>
      <c r="S541" s="90">
        <v>522.28700000000003</v>
      </c>
      <c r="T541" s="90">
        <v>522.28639999999996</v>
      </c>
      <c r="U541" s="90">
        <v>522.28610000000003</v>
      </c>
      <c r="V541" s="8">
        <v>213.96666666666667</v>
      </c>
      <c r="W541" s="55">
        <f t="shared" si="65"/>
        <v>500.30401947000001</v>
      </c>
      <c r="X541" s="86">
        <v>500.30380000000002</v>
      </c>
      <c r="Y541" s="86">
        <v>500.30410000000001</v>
      </c>
      <c r="Z541" s="86">
        <v>500.30399999999997</v>
      </c>
      <c r="AA541" s="47">
        <v>216.46666666666667</v>
      </c>
      <c r="AB541" s="56">
        <f t="shared" si="66"/>
        <v>517.33056680000004</v>
      </c>
      <c r="AF541" s="64">
        <v>216.23333333333335</v>
      </c>
      <c r="AG541" s="55">
        <f t="shared" si="67"/>
        <v>482.29344880000002</v>
      </c>
      <c r="AH541" s="86"/>
      <c r="AI541" s="86"/>
      <c r="AJ541" s="86"/>
      <c r="AK541" s="64"/>
      <c r="AL541" s="55">
        <f t="shared" si="68"/>
        <v>498.289467</v>
      </c>
      <c r="AP541" s="64">
        <v>207.7</v>
      </c>
      <c r="AQ541" s="65">
        <f t="shared" si="69"/>
        <v>534.26614459999996</v>
      </c>
      <c r="AR541" s="83"/>
      <c r="AS541" s="83"/>
      <c r="AT541" s="83"/>
      <c r="AU541" s="64"/>
      <c r="AV541" s="55">
        <f t="shared" si="70"/>
        <v>544.29494620000003</v>
      </c>
      <c r="AW541" s="86"/>
      <c r="AX541" s="86"/>
      <c r="AY541" s="86"/>
      <c r="AZ541" s="8"/>
      <c r="BA541" s="5">
        <f t="shared" si="71"/>
        <v>4.0498922081921833</v>
      </c>
      <c r="BB541" s="5"/>
      <c r="BD541" s="9"/>
    </row>
    <row r="542" spans="1:56" x14ac:dyDescent="0.3">
      <c r="A542" t="s">
        <v>1856</v>
      </c>
      <c r="B542" t="s">
        <v>1548</v>
      </c>
      <c r="D542" s="7">
        <v>10.9</v>
      </c>
      <c r="E542" t="s">
        <v>10</v>
      </c>
      <c r="F542" t="s">
        <v>11</v>
      </c>
      <c r="G542" t="s">
        <v>1857</v>
      </c>
      <c r="I542" t="s">
        <v>1858</v>
      </c>
      <c r="O542">
        <v>303447</v>
      </c>
      <c r="P542">
        <v>386.35484659999997</v>
      </c>
      <c r="R542" s="56">
        <f t="shared" si="64"/>
        <v>409.344067</v>
      </c>
      <c r="S542" s="90">
        <v>409.34370000000001</v>
      </c>
      <c r="T542" s="90">
        <v>409.34339999999997</v>
      </c>
      <c r="U542" s="90">
        <v>409.34620000000001</v>
      </c>
      <c r="V542" s="8">
        <v>240.26666666666665</v>
      </c>
      <c r="W542" s="55">
        <f t="shared" si="65"/>
        <v>387.36212307</v>
      </c>
      <c r="AA542" s="8"/>
      <c r="AB542" s="56">
        <f t="shared" si="66"/>
        <v>404.38867039999997</v>
      </c>
      <c r="AF542" s="64"/>
      <c r="AG542" s="55">
        <f t="shared" si="67"/>
        <v>369.3515524</v>
      </c>
      <c r="AH542" s="86"/>
      <c r="AI542" s="86"/>
      <c r="AJ542" s="86"/>
      <c r="AK542" s="64"/>
      <c r="AL542" s="55">
        <f t="shared" si="68"/>
        <v>385.34757059999998</v>
      </c>
      <c r="AP542" s="64"/>
      <c r="AQ542" s="65">
        <f t="shared" si="69"/>
        <v>421.3242482</v>
      </c>
      <c r="AR542" s="83"/>
      <c r="AS542" s="83"/>
      <c r="AT542" s="83"/>
      <c r="AU542" s="64"/>
      <c r="AV542" s="55">
        <f t="shared" si="70"/>
        <v>431.35304980000001</v>
      </c>
      <c r="AW542" s="86"/>
      <c r="AX542" s="86"/>
      <c r="AY542" s="86"/>
      <c r="AZ542" s="8"/>
      <c r="BA542" s="5" t="e">
        <f t="shared" si="71"/>
        <v>#DIV/0!</v>
      </c>
      <c r="BB542" s="5"/>
      <c r="BC542" t="s">
        <v>14</v>
      </c>
      <c r="BD542" s="9" t="s">
        <v>15</v>
      </c>
    </row>
    <row r="543" spans="1:56" x14ac:dyDescent="0.3">
      <c r="A543" t="s">
        <v>1859</v>
      </c>
      <c r="B543" t="s">
        <v>1860</v>
      </c>
      <c r="D543" s="7">
        <v>6.2</v>
      </c>
      <c r="E543" t="s">
        <v>10</v>
      </c>
      <c r="F543" t="s">
        <v>11</v>
      </c>
      <c r="G543" t="s">
        <v>1861</v>
      </c>
      <c r="I543" t="s">
        <v>1862</v>
      </c>
      <c r="O543">
        <v>45204</v>
      </c>
      <c r="P543">
        <v>565.3743346</v>
      </c>
      <c r="R543" s="56">
        <f t="shared" si="64"/>
        <v>588.36355500000002</v>
      </c>
      <c r="S543" s="90">
        <v>588.36530000000005</v>
      </c>
      <c r="T543" s="90">
        <v>588.35829999999999</v>
      </c>
      <c r="U543" s="90">
        <v>588.36080000000004</v>
      </c>
      <c r="V543" s="8">
        <v>253.76666666666665</v>
      </c>
      <c r="W543" s="55">
        <f t="shared" si="65"/>
        <v>566.38161106999996</v>
      </c>
      <c r="X543" s="86">
        <v>566.3818</v>
      </c>
      <c r="Y543" s="86">
        <v>566.38149999999996</v>
      </c>
      <c r="Z543" s="86">
        <v>566.38130000000001</v>
      </c>
      <c r="AA543" s="8">
        <v>248.33333333333334</v>
      </c>
      <c r="AB543" s="56">
        <f t="shared" si="66"/>
        <v>583.40815840000005</v>
      </c>
      <c r="AF543" s="64"/>
      <c r="AG543" s="55">
        <f t="shared" si="67"/>
        <v>548.37104039999997</v>
      </c>
      <c r="AH543" s="86"/>
      <c r="AI543" s="86"/>
      <c r="AJ543" s="86"/>
      <c r="AK543" s="64"/>
      <c r="AL543" s="55">
        <f t="shared" si="68"/>
        <v>564.36705859999995</v>
      </c>
      <c r="AP543" s="64"/>
      <c r="AQ543" s="65">
        <f t="shared" si="69"/>
        <v>600.34373619999997</v>
      </c>
      <c r="AR543" s="83"/>
      <c r="AS543" s="83"/>
      <c r="AT543" s="83"/>
      <c r="AU543" s="64"/>
      <c r="AV543" s="55">
        <f t="shared" si="70"/>
        <v>610.37253779999992</v>
      </c>
      <c r="AW543" s="86"/>
      <c r="AX543" s="86"/>
      <c r="AY543" s="86"/>
      <c r="AZ543" s="8">
        <v>255.26666666666665</v>
      </c>
      <c r="BA543" s="5">
        <f t="shared" si="71"/>
        <v>100</v>
      </c>
      <c r="BB543" s="5"/>
      <c r="BC543" t="s">
        <v>14</v>
      </c>
      <c r="BD543" s="9" t="s">
        <v>15</v>
      </c>
    </row>
    <row r="544" spans="1:56" x14ac:dyDescent="0.3">
      <c r="A544" t="s">
        <v>1863</v>
      </c>
      <c r="B544" t="s">
        <v>1864</v>
      </c>
      <c r="D544" s="7">
        <v>2.5</v>
      </c>
      <c r="E544" t="s">
        <v>10</v>
      </c>
      <c r="F544" t="s">
        <v>11</v>
      </c>
      <c r="G544" t="s">
        <v>1865</v>
      </c>
      <c r="I544" t="s">
        <v>1866</v>
      </c>
      <c r="O544">
        <v>46724</v>
      </c>
      <c r="P544">
        <v>455.22840680000002</v>
      </c>
      <c r="R544" s="56">
        <f t="shared" si="64"/>
        <v>478.21762720000004</v>
      </c>
      <c r="S544" s="90">
        <v>478.21570000000003</v>
      </c>
      <c r="T544" s="90">
        <v>478.2174</v>
      </c>
      <c r="U544" s="90">
        <v>478.21660000000003</v>
      </c>
      <c r="V544" s="8">
        <v>217.03333333333333</v>
      </c>
      <c r="W544" s="55">
        <f t="shared" si="65"/>
        <v>456.23568327000004</v>
      </c>
      <c r="X544" s="86">
        <v>456.2364</v>
      </c>
      <c r="Y544" s="86">
        <v>456.23599999999999</v>
      </c>
      <c r="Z544" s="86">
        <v>456.2362</v>
      </c>
      <c r="AA544" s="8">
        <v>212.93333333333331</v>
      </c>
      <c r="AB544" s="56">
        <f t="shared" si="66"/>
        <v>473.26223060000001</v>
      </c>
      <c r="AF544" s="64"/>
      <c r="AG544" s="55">
        <f t="shared" si="67"/>
        <v>438.22511260000005</v>
      </c>
      <c r="AH544" s="86"/>
      <c r="AI544" s="86"/>
      <c r="AJ544" s="86"/>
      <c r="AK544" s="64">
        <v>213.19999999999996</v>
      </c>
      <c r="AL544" s="55">
        <f t="shared" si="68"/>
        <v>454.22113080000003</v>
      </c>
      <c r="AP544" s="64">
        <v>209.4</v>
      </c>
      <c r="AQ544" s="65">
        <f t="shared" si="69"/>
        <v>490.19780840000004</v>
      </c>
      <c r="AR544" s="83"/>
      <c r="AS544" s="83"/>
      <c r="AT544" s="83"/>
      <c r="AU544" s="64"/>
      <c r="AV544" s="55">
        <f t="shared" si="70"/>
        <v>500.22661000000005</v>
      </c>
      <c r="AW544" s="86"/>
      <c r="AX544" s="86"/>
      <c r="AY544" s="86"/>
      <c r="AZ544" s="8"/>
      <c r="BA544" s="5">
        <f t="shared" si="71"/>
        <v>1.659361302442065</v>
      </c>
      <c r="BB544" s="5"/>
      <c r="BC544" t="s">
        <v>14</v>
      </c>
      <c r="BD544" s="9" t="s">
        <v>15</v>
      </c>
    </row>
    <row r="545" spans="1:56" x14ac:dyDescent="0.3">
      <c r="A545" s="48" t="s">
        <v>1867</v>
      </c>
      <c r="B545" t="s">
        <v>790</v>
      </c>
      <c r="D545" s="7">
        <v>9</v>
      </c>
      <c r="E545" t="s">
        <v>10</v>
      </c>
      <c r="F545" t="s">
        <v>11</v>
      </c>
      <c r="G545" t="s">
        <v>1868</v>
      </c>
      <c r="I545" t="s">
        <v>1869</v>
      </c>
      <c r="O545">
        <v>40836</v>
      </c>
      <c r="P545">
        <v>666.44716119999998</v>
      </c>
      <c r="R545" s="56">
        <f t="shared" si="64"/>
        <v>689.4363816</v>
      </c>
      <c r="V545" s="8"/>
      <c r="W545" s="55">
        <f t="shared" si="65"/>
        <v>667.45443766999995</v>
      </c>
      <c r="X545" s="86">
        <v>667.45489999999995</v>
      </c>
      <c r="Y545" s="86">
        <v>667.45439999999996</v>
      </c>
      <c r="Z545" s="86">
        <v>667.45259999999996</v>
      </c>
      <c r="AA545" s="47">
        <v>276.66666666666669</v>
      </c>
      <c r="AB545" s="56">
        <f t="shared" si="66"/>
        <v>684.48098500000003</v>
      </c>
      <c r="AF545" s="64">
        <v>276.4666666666667</v>
      </c>
      <c r="AG545" s="55">
        <f t="shared" si="67"/>
        <v>649.44386699999995</v>
      </c>
      <c r="AH545" s="86"/>
      <c r="AI545" s="86"/>
      <c r="AJ545" s="86"/>
      <c r="AK545" s="64"/>
      <c r="AL545" s="55">
        <f t="shared" si="68"/>
        <v>665.43988519999994</v>
      </c>
      <c r="AP545" s="64">
        <v>260.09999999999997</v>
      </c>
      <c r="AQ545" s="65">
        <f t="shared" si="69"/>
        <v>701.41656279999995</v>
      </c>
      <c r="AR545" s="83"/>
      <c r="AS545" s="83"/>
      <c r="AT545" s="83"/>
      <c r="AU545" s="64"/>
      <c r="AV545" s="55">
        <f t="shared" si="70"/>
        <v>711.4453643999999</v>
      </c>
      <c r="AW545" s="86"/>
      <c r="AX545" s="86"/>
      <c r="AY545" s="86"/>
      <c r="AZ545" s="8"/>
      <c r="BA545" s="5">
        <f t="shared" si="71"/>
        <v>5.9879518072289351</v>
      </c>
      <c r="BB545" s="5"/>
      <c r="BC545" t="s">
        <v>14</v>
      </c>
      <c r="BD545" s="9" t="s">
        <v>15</v>
      </c>
    </row>
    <row r="546" spans="1:56" x14ac:dyDescent="0.3">
      <c r="A546" t="s">
        <v>1870</v>
      </c>
      <c r="B546" t="s">
        <v>1871</v>
      </c>
      <c r="D546" s="7">
        <v>13.7</v>
      </c>
      <c r="E546" t="s">
        <v>10</v>
      </c>
      <c r="F546" t="s">
        <v>11</v>
      </c>
      <c r="G546" t="s">
        <v>1872</v>
      </c>
      <c r="I546" t="s">
        <v>1873</v>
      </c>
      <c r="O546">
        <v>1968886</v>
      </c>
      <c r="P546">
        <v>720.51760620000005</v>
      </c>
      <c r="R546" s="56">
        <f t="shared" si="64"/>
        <v>743.50682660000007</v>
      </c>
      <c r="S546" s="90">
        <v>743.50480000000005</v>
      </c>
      <c r="T546" s="90">
        <v>743.5059</v>
      </c>
      <c r="U546" s="90">
        <v>743.51310000000001</v>
      </c>
      <c r="V546" s="8">
        <v>278.13333333333333</v>
      </c>
      <c r="W546" s="55">
        <f t="shared" si="65"/>
        <v>721.52488267000001</v>
      </c>
      <c r="AA546" s="8"/>
      <c r="AB546" s="56">
        <f t="shared" si="66"/>
        <v>738.5514300000001</v>
      </c>
      <c r="AF546" s="64">
        <v>281.5333333333333</v>
      </c>
      <c r="AG546" s="55">
        <f t="shared" si="67"/>
        <v>703.51431200000002</v>
      </c>
      <c r="AH546" s="86"/>
      <c r="AI546" s="86"/>
      <c r="AJ546" s="86"/>
      <c r="AK546" s="64"/>
      <c r="AL546" s="55">
        <f t="shared" si="68"/>
        <v>719.5103302</v>
      </c>
      <c r="AP546" s="64">
        <v>277.76666666666671</v>
      </c>
      <c r="AQ546" s="65">
        <f t="shared" si="69"/>
        <v>755.48700780000001</v>
      </c>
      <c r="AR546" s="83"/>
      <c r="AS546" s="83"/>
      <c r="AT546" s="83"/>
      <c r="AU546" s="64"/>
      <c r="AV546" s="55">
        <f t="shared" si="70"/>
        <v>765.51580939999997</v>
      </c>
      <c r="AW546" s="86"/>
      <c r="AX546" s="86"/>
      <c r="AY546" s="86"/>
      <c r="AZ546" s="8"/>
      <c r="BA546" s="5" t="e">
        <f t="shared" si="71"/>
        <v>#DIV/0!</v>
      </c>
      <c r="BB546" s="5"/>
      <c r="BC546" t="s">
        <v>14</v>
      </c>
      <c r="BD546" s="9" t="s">
        <v>15</v>
      </c>
    </row>
    <row r="547" spans="1:56" x14ac:dyDescent="0.3">
      <c r="A547" t="s">
        <v>1874</v>
      </c>
      <c r="B547" t="s">
        <v>338</v>
      </c>
      <c r="D547" s="7">
        <v>12.4</v>
      </c>
      <c r="E547" t="s">
        <v>10</v>
      </c>
      <c r="F547" t="s">
        <v>11</v>
      </c>
      <c r="G547" t="s">
        <v>1875</v>
      </c>
      <c r="I547" t="s">
        <v>1876</v>
      </c>
      <c r="O547">
        <v>59479</v>
      </c>
      <c r="P547">
        <v>733.56212500000004</v>
      </c>
      <c r="R547" s="56">
        <f t="shared" si="64"/>
        <v>756.55134540000006</v>
      </c>
      <c r="S547" s="90">
        <v>756.54930000000002</v>
      </c>
      <c r="T547" s="90">
        <v>756.54870000000005</v>
      </c>
      <c r="U547" s="90">
        <v>756.54899999999998</v>
      </c>
      <c r="V547" s="8">
        <v>290.13333333333333</v>
      </c>
      <c r="W547" s="55">
        <f t="shared" si="65"/>
        <v>734.56940147</v>
      </c>
      <c r="X547" s="86">
        <v>734.56920000000002</v>
      </c>
      <c r="Y547" s="86">
        <v>734.57</v>
      </c>
      <c r="Z547" s="86">
        <v>734.56989999999996</v>
      </c>
      <c r="AA547" s="8">
        <v>287</v>
      </c>
      <c r="AB547" s="56">
        <f t="shared" si="66"/>
        <v>751.59594880000009</v>
      </c>
      <c r="AF547" s="64"/>
      <c r="AG547" s="55">
        <f t="shared" si="67"/>
        <v>716.55883080000001</v>
      </c>
      <c r="AH547" s="86"/>
      <c r="AI547" s="86"/>
      <c r="AJ547" s="86"/>
      <c r="AK547" s="64"/>
      <c r="AL547" s="55">
        <f t="shared" si="68"/>
        <v>732.55484899999999</v>
      </c>
      <c r="AP547" s="64"/>
      <c r="AQ547" s="65">
        <f t="shared" si="69"/>
        <v>768.53152660000001</v>
      </c>
      <c r="AR547" s="83"/>
      <c r="AS547" s="83"/>
      <c r="AT547" s="83"/>
      <c r="AU547" s="64"/>
      <c r="AV547" s="55">
        <f t="shared" si="70"/>
        <v>778.56032819999996</v>
      </c>
      <c r="AW547" s="86"/>
      <c r="AX547" s="86"/>
      <c r="AY547" s="86"/>
      <c r="AZ547" s="8">
        <v>290.26666666666671</v>
      </c>
      <c r="BA547" s="5">
        <f t="shared" si="71"/>
        <v>100</v>
      </c>
      <c r="BB547" s="5"/>
      <c r="BC547" t="s">
        <v>14</v>
      </c>
      <c r="BD547" s="9" t="s">
        <v>15</v>
      </c>
    </row>
    <row r="548" spans="1:56" x14ac:dyDescent="0.3">
      <c r="A548" t="s">
        <v>1877</v>
      </c>
      <c r="B548" t="s">
        <v>350</v>
      </c>
      <c r="D548" s="7">
        <v>11</v>
      </c>
      <c r="E548" t="s">
        <v>10</v>
      </c>
      <c r="F548" t="s">
        <v>11</v>
      </c>
      <c r="G548" t="s">
        <v>1878</v>
      </c>
      <c r="I548" t="s">
        <v>1879</v>
      </c>
      <c r="O548">
        <v>1968888</v>
      </c>
      <c r="P548">
        <v>774.5410564</v>
      </c>
      <c r="R548" s="56">
        <f t="shared" si="64"/>
        <v>797.53027680000002</v>
      </c>
      <c r="S548" s="90">
        <v>797.52930000000003</v>
      </c>
      <c r="T548" s="90">
        <v>797.52809999999999</v>
      </c>
      <c r="U548" s="90">
        <v>797.53120000000001</v>
      </c>
      <c r="V548" s="8">
        <v>287.03333333333336</v>
      </c>
      <c r="W548" s="55">
        <f t="shared" si="65"/>
        <v>775.54833286999997</v>
      </c>
      <c r="X548" s="86">
        <v>775.548</v>
      </c>
      <c r="Y548" s="86">
        <v>775.54759999999999</v>
      </c>
      <c r="Z548" s="86">
        <v>775.54809999999998</v>
      </c>
      <c r="AA548" s="8">
        <v>290.93333333333334</v>
      </c>
      <c r="AB548" s="56">
        <f t="shared" si="66"/>
        <v>792.57488020000005</v>
      </c>
      <c r="AF548" s="64">
        <v>290.5333333333333</v>
      </c>
      <c r="AG548" s="55">
        <f t="shared" si="67"/>
        <v>757.53776219999997</v>
      </c>
      <c r="AH548" s="86"/>
      <c r="AI548" s="86"/>
      <c r="AJ548" s="86"/>
      <c r="AK548" s="64">
        <v>290.06666666666666</v>
      </c>
      <c r="AL548" s="55">
        <f t="shared" si="68"/>
        <v>773.53378039999996</v>
      </c>
      <c r="AP548" s="64">
        <v>283.73333333333335</v>
      </c>
      <c r="AQ548" s="65">
        <f t="shared" si="69"/>
        <v>809.51045799999997</v>
      </c>
      <c r="AR548" s="83"/>
      <c r="AS548" s="83"/>
      <c r="AT548" s="83"/>
      <c r="AU548" s="64"/>
      <c r="AV548" s="55">
        <f t="shared" si="70"/>
        <v>819.53925959999992</v>
      </c>
      <c r="AW548" s="86"/>
      <c r="AX548" s="86"/>
      <c r="AY548" s="86"/>
      <c r="AZ548" s="8"/>
      <c r="BA548" s="5">
        <f t="shared" si="71"/>
        <v>2.4747937671860636</v>
      </c>
      <c r="BB548" s="5"/>
      <c r="BC548" t="s">
        <v>14</v>
      </c>
      <c r="BD548" s="9" t="s">
        <v>15</v>
      </c>
    </row>
    <row r="549" spans="1:56" x14ac:dyDescent="0.3">
      <c r="A549" t="s">
        <v>1880</v>
      </c>
      <c r="B549" t="s">
        <v>503</v>
      </c>
      <c r="D549" s="7">
        <v>16.100000000000001</v>
      </c>
      <c r="E549" t="s">
        <v>10</v>
      </c>
      <c r="F549" t="s">
        <v>11</v>
      </c>
      <c r="G549" t="s">
        <v>1881</v>
      </c>
      <c r="I549" t="s">
        <v>1882</v>
      </c>
      <c r="O549">
        <v>39717</v>
      </c>
      <c r="P549">
        <v>817.65602019999994</v>
      </c>
      <c r="R549" s="56">
        <f t="shared" si="64"/>
        <v>840.64524059999997</v>
      </c>
      <c r="S549" s="90">
        <v>840.6431</v>
      </c>
      <c r="T549" s="90">
        <v>840.64549999999997</v>
      </c>
      <c r="U549" s="90">
        <v>840.64200000000005</v>
      </c>
      <c r="V549" s="8">
        <v>306.9666666666667</v>
      </c>
      <c r="W549" s="55">
        <f t="shared" si="65"/>
        <v>818.66329666999991</v>
      </c>
      <c r="X549" s="86">
        <v>818.66300000000001</v>
      </c>
      <c r="Y549" s="86">
        <v>818.66309999999999</v>
      </c>
      <c r="Z549" s="86">
        <v>818.66369999999995</v>
      </c>
      <c r="AA549" s="8">
        <v>303.93333333333334</v>
      </c>
      <c r="AB549" s="56">
        <f t="shared" si="66"/>
        <v>835.68984399999999</v>
      </c>
      <c r="AF549" s="64"/>
      <c r="AG549" s="55">
        <f t="shared" si="67"/>
        <v>800.65272599999992</v>
      </c>
      <c r="AH549" s="86"/>
      <c r="AI549" s="86"/>
      <c r="AJ549" s="86"/>
      <c r="AK549" s="64"/>
      <c r="AL549" s="55">
        <f t="shared" si="68"/>
        <v>816.6487441999999</v>
      </c>
      <c r="AP549" s="64"/>
      <c r="AQ549" s="65">
        <f t="shared" si="69"/>
        <v>852.62542179999991</v>
      </c>
      <c r="AR549" s="83"/>
      <c r="AS549" s="83"/>
      <c r="AT549" s="83"/>
      <c r="AU549" s="64">
        <v>306.2</v>
      </c>
      <c r="AV549" s="55">
        <f t="shared" si="70"/>
        <v>862.65422339999986</v>
      </c>
      <c r="AW549" s="86"/>
      <c r="AX549" s="86"/>
      <c r="AY549" s="86"/>
      <c r="AZ549" s="8">
        <v>306.93333333333334</v>
      </c>
      <c r="BA549" s="5">
        <f t="shared" si="71"/>
        <v>100</v>
      </c>
      <c r="BB549" s="5"/>
      <c r="BC549" t="s">
        <v>14</v>
      </c>
      <c r="BD549" s="9" t="s">
        <v>15</v>
      </c>
    </row>
    <row r="550" spans="1:56" x14ac:dyDescent="0.3">
      <c r="A550" t="s">
        <v>1883</v>
      </c>
      <c r="B550" t="s">
        <v>1823</v>
      </c>
      <c r="D550" s="7">
        <v>15.8</v>
      </c>
      <c r="E550" t="s">
        <v>10</v>
      </c>
      <c r="F550" t="s">
        <v>11</v>
      </c>
      <c r="G550" t="s">
        <v>1884</v>
      </c>
      <c r="I550" t="s">
        <v>1885</v>
      </c>
      <c r="O550">
        <v>1968720</v>
      </c>
      <c r="P550">
        <v>637.60087739999994</v>
      </c>
      <c r="R550" s="56">
        <f t="shared" si="64"/>
        <v>660.59009779999997</v>
      </c>
      <c r="S550" s="90">
        <v>660.58309999999994</v>
      </c>
      <c r="T550" s="90">
        <v>660.59010000000001</v>
      </c>
      <c r="U550" s="90">
        <v>660.58910000000003</v>
      </c>
      <c r="V550" s="8">
        <v>273.9666666666667</v>
      </c>
      <c r="W550" s="55">
        <f t="shared" si="65"/>
        <v>638.60815386999991</v>
      </c>
      <c r="X550" s="86">
        <v>638.6078</v>
      </c>
      <c r="Y550" s="86">
        <v>638.60730000000001</v>
      </c>
      <c r="Z550" s="86">
        <v>638.60829999999999</v>
      </c>
      <c r="AA550" s="8">
        <v>278.2</v>
      </c>
      <c r="AB550" s="56">
        <f t="shared" si="66"/>
        <v>655.63470119999999</v>
      </c>
      <c r="AF550" s="64"/>
      <c r="AG550" s="55">
        <f t="shared" si="67"/>
        <v>620.59758319999992</v>
      </c>
      <c r="AH550" s="86"/>
      <c r="AI550" s="86"/>
      <c r="AJ550" s="86"/>
      <c r="AK550" s="64">
        <v>278.3</v>
      </c>
      <c r="AL550" s="55">
        <f t="shared" si="68"/>
        <v>636.5936013999999</v>
      </c>
      <c r="AP550" s="64">
        <v>279.7</v>
      </c>
      <c r="AQ550" s="65">
        <f t="shared" si="69"/>
        <v>672.57027899999991</v>
      </c>
      <c r="AR550" s="83"/>
      <c r="AS550" s="83"/>
      <c r="AT550" s="83"/>
      <c r="AU550" s="64">
        <v>272.76666666666665</v>
      </c>
      <c r="AV550" s="55">
        <f t="shared" si="70"/>
        <v>682.59908059999987</v>
      </c>
      <c r="AW550" s="86"/>
      <c r="AX550" s="86"/>
      <c r="AY550" s="86"/>
      <c r="AZ550" s="8">
        <v>279.13333333333338</v>
      </c>
      <c r="BA550" s="5">
        <f t="shared" si="71"/>
        <v>-0.53918044572250179</v>
      </c>
      <c r="BB550" s="5"/>
      <c r="BC550" t="s">
        <v>14</v>
      </c>
      <c r="BD550" s="9" t="s">
        <v>15</v>
      </c>
    </row>
    <row r="551" spans="1:56" x14ac:dyDescent="0.3">
      <c r="A551" s="44" t="s">
        <v>1886</v>
      </c>
      <c r="B551" t="s">
        <v>987</v>
      </c>
      <c r="D551" s="7">
        <v>4.2</v>
      </c>
      <c r="E551" t="s">
        <v>10</v>
      </c>
      <c r="F551" t="s">
        <v>11</v>
      </c>
      <c r="G551" t="s">
        <v>1887</v>
      </c>
      <c r="I551" t="s">
        <v>1888</v>
      </c>
      <c r="O551">
        <v>1968881</v>
      </c>
      <c r="P551">
        <v>432.32394240000002</v>
      </c>
      <c r="R551" s="56">
        <f t="shared" si="64"/>
        <v>455.31316280000004</v>
      </c>
      <c r="S551" s="90">
        <v>455.31200000000001</v>
      </c>
      <c r="T551" s="90">
        <v>455.31130000000002</v>
      </c>
      <c r="U551" s="90">
        <v>455.31119999999999</v>
      </c>
      <c r="V551" s="8">
        <v>236.1</v>
      </c>
      <c r="W551" s="55">
        <f t="shared" si="65"/>
        <v>433.33121887000004</v>
      </c>
      <c r="X551" s="86">
        <v>433.33010000000002</v>
      </c>
      <c r="Y551" s="86">
        <v>433.3313</v>
      </c>
      <c r="Z551" s="86">
        <v>433.33030000000002</v>
      </c>
      <c r="AA551" s="8">
        <v>235.6</v>
      </c>
      <c r="AB551" s="56">
        <f t="shared" si="66"/>
        <v>450.35776620000001</v>
      </c>
      <c r="AF551" s="64">
        <v>235.19999999999996</v>
      </c>
      <c r="AG551" s="55">
        <f t="shared" si="67"/>
        <v>415.32064820000005</v>
      </c>
      <c r="AH551" s="86"/>
      <c r="AI551" s="86"/>
      <c r="AJ551" s="86"/>
      <c r="AK551" s="64">
        <v>235.96666666666667</v>
      </c>
      <c r="AL551" s="55">
        <f t="shared" si="68"/>
        <v>431.31666640000003</v>
      </c>
      <c r="AP551" s="77">
        <v>221.79999999999998</v>
      </c>
      <c r="AQ551" s="65">
        <f t="shared" si="69"/>
        <v>467.29334400000005</v>
      </c>
      <c r="AR551" s="83"/>
      <c r="AS551" s="83"/>
      <c r="AT551" s="83"/>
      <c r="AU551" s="64"/>
      <c r="AV551" s="55">
        <f t="shared" si="70"/>
        <v>477.32214560000006</v>
      </c>
      <c r="AW551" s="86"/>
      <c r="AX551" s="86"/>
      <c r="AY551" s="86"/>
      <c r="AZ551" s="8"/>
      <c r="BA551" s="5">
        <f t="shared" si="71"/>
        <v>5.8573853989813287</v>
      </c>
      <c r="BB551" s="5"/>
      <c r="BC551" t="s">
        <v>14</v>
      </c>
      <c r="BD551" s="9" t="s">
        <v>15</v>
      </c>
    </row>
    <row r="552" spans="1:56" x14ac:dyDescent="0.3">
      <c r="A552" t="s">
        <v>1889</v>
      </c>
      <c r="B552" t="s">
        <v>1890</v>
      </c>
      <c r="D552" s="7">
        <v>8.6999999999999993</v>
      </c>
      <c r="E552" t="s">
        <v>10</v>
      </c>
      <c r="F552" t="s">
        <v>11</v>
      </c>
      <c r="G552" t="s">
        <v>1891</v>
      </c>
      <c r="I552" t="s">
        <v>1892</v>
      </c>
      <c r="O552">
        <v>1968887</v>
      </c>
      <c r="P552">
        <v>760.59817399999997</v>
      </c>
      <c r="R552" s="56">
        <f t="shared" si="64"/>
        <v>783.58739439999999</v>
      </c>
      <c r="V552" s="8"/>
      <c r="W552" s="55">
        <f t="shared" si="65"/>
        <v>761.60545046999994</v>
      </c>
      <c r="AA552" s="8"/>
      <c r="AB552" s="56">
        <f t="shared" si="66"/>
        <v>778.63199780000002</v>
      </c>
      <c r="AF552" s="64">
        <v>299.03333333333336</v>
      </c>
      <c r="AG552" s="55">
        <f t="shared" si="67"/>
        <v>743.59487979999994</v>
      </c>
      <c r="AH552" s="86"/>
      <c r="AI552" s="86"/>
      <c r="AJ552" s="86"/>
      <c r="AK552" s="64"/>
      <c r="AL552" s="55">
        <f t="shared" si="68"/>
        <v>759.59089799999992</v>
      </c>
      <c r="AP552" s="64"/>
      <c r="AQ552" s="65">
        <f t="shared" si="69"/>
        <v>795.56757559999994</v>
      </c>
      <c r="AR552" s="83"/>
      <c r="AS552" s="83"/>
      <c r="AT552" s="83"/>
      <c r="AU552" s="64"/>
      <c r="AV552" s="55">
        <f t="shared" si="70"/>
        <v>805.59637719999989</v>
      </c>
      <c r="AW552" s="86"/>
      <c r="AX552" s="86"/>
      <c r="AY552" s="86"/>
      <c r="AZ552" s="8"/>
      <c r="BA552" s="5" t="e">
        <f t="shared" si="71"/>
        <v>#DIV/0!</v>
      </c>
      <c r="BB552" s="5"/>
      <c r="BC552" t="s">
        <v>14</v>
      </c>
      <c r="BD552" s="9" t="s">
        <v>15</v>
      </c>
    </row>
    <row r="553" spans="1:56" x14ac:dyDescent="0.3">
      <c r="A553" t="s">
        <v>1893</v>
      </c>
      <c r="B553" t="s">
        <v>275</v>
      </c>
      <c r="D553" s="7">
        <v>9.5</v>
      </c>
      <c r="E553" t="s">
        <v>10</v>
      </c>
      <c r="F553" t="s">
        <v>11</v>
      </c>
      <c r="G553" t="s">
        <v>1894</v>
      </c>
      <c r="I553" t="s">
        <v>1895</v>
      </c>
      <c r="O553">
        <v>3897</v>
      </c>
      <c r="P553">
        <v>402.34976160000002</v>
      </c>
      <c r="R553" s="56">
        <f t="shared" si="64"/>
        <v>425.33898200000004</v>
      </c>
      <c r="S553" s="90">
        <v>425.33670000000001</v>
      </c>
      <c r="T553" s="90">
        <v>425.33679999999998</v>
      </c>
      <c r="U553" s="90">
        <v>425.34059999999999</v>
      </c>
      <c r="V553" s="8">
        <v>233.36666666666667</v>
      </c>
      <c r="W553" s="55">
        <f t="shared" si="65"/>
        <v>403.35703807000004</v>
      </c>
      <c r="AA553" s="8"/>
      <c r="AB553" s="56">
        <f t="shared" si="66"/>
        <v>420.38358540000002</v>
      </c>
      <c r="AF553" s="64"/>
      <c r="AG553" s="55">
        <f t="shared" si="67"/>
        <v>385.34646740000005</v>
      </c>
      <c r="AH553" s="86"/>
      <c r="AI553" s="86"/>
      <c r="AJ553" s="86"/>
      <c r="AK553" s="64"/>
      <c r="AL553" s="55">
        <f t="shared" si="68"/>
        <v>401.34248560000003</v>
      </c>
      <c r="AP553" s="64"/>
      <c r="AQ553" s="65">
        <f t="shared" si="69"/>
        <v>437.31916320000005</v>
      </c>
      <c r="AR553" s="83"/>
      <c r="AS553" s="83"/>
      <c r="AT553" s="83"/>
      <c r="AU553" s="64"/>
      <c r="AV553" s="55">
        <f t="shared" si="70"/>
        <v>447.34796480000006</v>
      </c>
      <c r="AW553" s="86"/>
      <c r="AX553" s="86"/>
      <c r="AY553" s="86"/>
      <c r="AZ553" s="8"/>
      <c r="BA553" s="5" t="e">
        <f t="shared" si="71"/>
        <v>#DIV/0!</v>
      </c>
      <c r="BB553" s="5"/>
      <c r="BC553" t="s">
        <v>14</v>
      </c>
      <c r="BD553" s="9" t="s">
        <v>15</v>
      </c>
    </row>
    <row r="554" spans="1:56" x14ac:dyDescent="0.3">
      <c r="A554" t="s">
        <v>1896</v>
      </c>
      <c r="B554" t="s">
        <v>1897</v>
      </c>
      <c r="D554" s="7">
        <v>11.6</v>
      </c>
      <c r="E554" t="s">
        <v>10</v>
      </c>
      <c r="F554" t="s">
        <v>11</v>
      </c>
      <c r="G554" t="s">
        <v>1898</v>
      </c>
      <c r="I554" t="s">
        <v>1899</v>
      </c>
      <c r="O554">
        <v>1968885</v>
      </c>
      <c r="P554">
        <v>699.56488820000004</v>
      </c>
      <c r="R554" s="56">
        <f t="shared" si="64"/>
        <v>722.55410860000006</v>
      </c>
      <c r="S554" s="90">
        <v>722.55119999999999</v>
      </c>
      <c r="T554" s="90">
        <v>722.5471</v>
      </c>
      <c r="U554" s="90">
        <v>722.55050000000006</v>
      </c>
      <c r="V554" s="8">
        <v>279.39999999999998</v>
      </c>
      <c r="W554" s="55">
        <f t="shared" si="65"/>
        <v>700.57216467000001</v>
      </c>
      <c r="X554" s="86">
        <v>700.57180000000005</v>
      </c>
      <c r="Y554" s="86">
        <v>700.5729</v>
      </c>
      <c r="Z554" s="86">
        <v>700.57320000000004</v>
      </c>
      <c r="AA554" s="8">
        <v>282.4666666666667</v>
      </c>
      <c r="AB554" s="56">
        <f t="shared" si="66"/>
        <v>717.59871200000009</v>
      </c>
      <c r="AF554" s="64"/>
      <c r="AG554" s="55">
        <f t="shared" si="67"/>
        <v>682.56159400000001</v>
      </c>
      <c r="AH554" s="86"/>
      <c r="AI554" s="86"/>
      <c r="AJ554" s="86"/>
      <c r="AK554" s="64"/>
      <c r="AL554" s="55">
        <f t="shared" si="68"/>
        <v>698.55761219999999</v>
      </c>
      <c r="AP554" s="64"/>
      <c r="AQ554" s="65">
        <f t="shared" si="69"/>
        <v>734.53428980000001</v>
      </c>
      <c r="AR554" s="83"/>
      <c r="AS554" s="83"/>
      <c r="AT554" s="83"/>
      <c r="AU554" s="64"/>
      <c r="AV554" s="55">
        <f t="shared" si="70"/>
        <v>744.56309139999996</v>
      </c>
      <c r="AW554" s="86"/>
      <c r="AX554" s="86"/>
      <c r="AY554" s="86"/>
      <c r="AZ554" s="8">
        <v>284.36666666666662</v>
      </c>
      <c r="BA554" s="5">
        <f t="shared" si="71"/>
        <v>100</v>
      </c>
      <c r="BB554" s="5"/>
      <c r="BC554" t="s">
        <v>14</v>
      </c>
      <c r="BD554" s="9" t="s">
        <v>15</v>
      </c>
    </row>
    <row r="555" spans="1:56" x14ac:dyDescent="0.3">
      <c r="A555" t="s">
        <v>1900</v>
      </c>
      <c r="B555" t="s">
        <v>1901</v>
      </c>
      <c r="D555" s="7">
        <v>7.4</v>
      </c>
      <c r="E555" t="s">
        <v>10</v>
      </c>
      <c r="F555" t="s">
        <v>11</v>
      </c>
      <c r="G555" t="s">
        <v>1902</v>
      </c>
      <c r="I555" t="s">
        <v>1903</v>
      </c>
      <c r="O555">
        <v>1968884</v>
      </c>
      <c r="P555">
        <v>551.41032380000001</v>
      </c>
      <c r="R555" s="56">
        <f t="shared" si="64"/>
        <v>574.39954420000004</v>
      </c>
      <c r="S555" s="90">
        <v>574.39739999999995</v>
      </c>
      <c r="T555" s="90">
        <v>574.3963</v>
      </c>
      <c r="U555" s="90">
        <v>574.3972</v>
      </c>
      <c r="V555" s="8">
        <v>271.90000000000003</v>
      </c>
      <c r="W555" s="55">
        <f t="shared" si="65"/>
        <v>552.41760026999998</v>
      </c>
      <c r="X555" s="86">
        <v>552.41690000000006</v>
      </c>
      <c r="Y555" s="86">
        <v>552.41740000000004</v>
      </c>
      <c r="Z555" s="86">
        <v>552.41780000000006</v>
      </c>
      <c r="AA555" s="8">
        <v>263.06666666666666</v>
      </c>
      <c r="AB555" s="56">
        <f t="shared" si="66"/>
        <v>569.44414760000006</v>
      </c>
      <c r="AF555" s="64"/>
      <c r="AG555" s="55">
        <f t="shared" si="67"/>
        <v>534.40702959999999</v>
      </c>
      <c r="AH555" s="86"/>
      <c r="AI555" s="86"/>
      <c r="AJ555" s="86"/>
      <c r="AK555" s="64"/>
      <c r="AL555" s="55">
        <f t="shared" si="68"/>
        <v>550.40304779999997</v>
      </c>
      <c r="AP555" s="64"/>
      <c r="AQ555" s="65">
        <f t="shared" si="69"/>
        <v>586.37972539999998</v>
      </c>
      <c r="AR555" s="83"/>
      <c r="AS555" s="83"/>
      <c r="AT555" s="83"/>
      <c r="AU555" s="64"/>
      <c r="AV555" s="55">
        <f t="shared" si="70"/>
        <v>596.40852699999994</v>
      </c>
      <c r="AW555" s="86"/>
      <c r="AX555" s="86"/>
      <c r="AY555" s="86"/>
      <c r="AZ555" s="8">
        <v>280.26666666666671</v>
      </c>
      <c r="BA555" s="5">
        <f t="shared" si="71"/>
        <v>100</v>
      </c>
      <c r="BB555" s="5"/>
      <c r="BC555" t="s">
        <v>14</v>
      </c>
      <c r="BD555" s="9" t="s">
        <v>15</v>
      </c>
    </row>
    <row r="556" spans="1:56" x14ac:dyDescent="0.3">
      <c r="A556" t="s">
        <v>1904</v>
      </c>
      <c r="B556" t="s">
        <v>1905</v>
      </c>
      <c r="D556" s="7">
        <v>8.1999999999999993</v>
      </c>
      <c r="E556" t="s">
        <v>10</v>
      </c>
      <c r="F556" t="s">
        <v>11</v>
      </c>
      <c r="G556" t="s">
        <v>1906</v>
      </c>
      <c r="I556" t="s">
        <v>1907</v>
      </c>
      <c r="O556">
        <v>1968882</v>
      </c>
      <c r="P556">
        <v>500.4341556</v>
      </c>
      <c r="R556" s="56">
        <f t="shared" si="64"/>
        <v>523.42337599999996</v>
      </c>
      <c r="S556" s="90">
        <v>523.42269999999996</v>
      </c>
      <c r="T556" s="90">
        <v>523.41970000000003</v>
      </c>
      <c r="U556" s="90">
        <v>523.42349999999999</v>
      </c>
      <c r="V556" s="8">
        <v>263.40000000000003</v>
      </c>
      <c r="W556" s="55">
        <f t="shared" si="65"/>
        <v>501.44143207000002</v>
      </c>
      <c r="X556" s="86">
        <v>501.44069999999999</v>
      </c>
      <c r="Y556" s="86">
        <v>501.44119999999998</v>
      </c>
      <c r="Z556" s="86">
        <v>501.44170000000003</v>
      </c>
      <c r="AA556" s="8">
        <v>254.5333333333333</v>
      </c>
      <c r="AB556" s="56">
        <f t="shared" si="66"/>
        <v>518.46797939999999</v>
      </c>
      <c r="AF556" s="64"/>
      <c r="AG556" s="55">
        <f t="shared" si="67"/>
        <v>483.43086140000003</v>
      </c>
      <c r="AH556" s="86"/>
      <c r="AI556" s="86"/>
      <c r="AJ556" s="86"/>
      <c r="AK556" s="64"/>
      <c r="AL556" s="55">
        <f t="shared" si="68"/>
        <v>499.42687960000001</v>
      </c>
      <c r="AP556" s="64"/>
      <c r="AQ556" s="65">
        <f t="shared" si="69"/>
        <v>535.40355720000002</v>
      </c>
      <c r="AR556" s="83"/>
      <c r="AS556" s="83"/>
      <c r="AT556" s="83"/>
      <c r="AU556" s="64"/>
      <c r="AV556" s="55">
        <f t="shared" si="70"/>
        <v>545.43235879999997</v>
      </c>
      <c r="AW556" s="86"/>
      <c r="AX556" s="86"/>
      <c r="AY556" s="86"/>
      <c r="AZ556" s="8"/>
      <c r="BA556" s="5">
        <f t="shared" si="71"/>
        <v>100</v>
      </c>
      <c r="BB556" s="5"/>
      <c r="BC556" t="s">
        <v>14</v>
      </c>
      <c r="BD556" s="9" t="s">
        <v>15</v>
      </c>
    </row>
    <row r="557" spans="1:56" x14ac:dyDescent="0.3">
      <c r="A557" t="s">
        <v>1908</v>
      </c>
      <c r="B557" t="s">
        <v>1909</v>
      </c>
      <c r="D557" s="7">
        <v>4.5</v>
      </c>
      <c r="E557" t="s">
        <v>10</v>
      </c>
      <c r="F557" t="s">
        <v>11</v>
      </c>
      <c r="G557" t="s">
        <v>1910</v>
      </c>
      <c r="I557" t="s">
        <v>1911</v>
      </c>
      <c r="O557">
        <v>1968880</v>
      </c>
      <c r="P557">
        <v>401.32936180000002</v>
      </c>
      <c r="R557" s="56">
        <f t="shared" si="64"/>
        <v>424.31858220000004</v>
      </c>
      <c r="S557" s="90">
        <v>424.31470000000002</v>
      </c>
      <c r="T557" s="90">
        <v>424.31540000000001</v>
      </c>
      <c r="U557" s="90">
        <v>424.3175</v>
      </c>
      <c r="V557" s="8">
        <v>222.56666666666669</v>
      </c>
      <c r="W557" s="55">
        <f t="shared" si="65"/>
        <v>402.33663827000004</v>
      </c>
      <c r="X557" s="86">
        <v>402.33629999999999</v>
      </c>
      <c r="Y557" s="86">
        <v>402.33589999999998</v>
      </c>
      <c r="Z557" s="86">
        <v>402.33580000000001</v>
      </c>
      <c r="AA557" s="8">
        <v>213.73333333333335</v>
      </c>
      <c r="AB557" s="56">
        <f t="shared" si="66"/>
        <v>419.36318560000001</v>
      </c>
      <c r="AF557" s="64"/>
      <c r="AG557" s="55">
        <f t="shared" si="67"/>
        <v>384.32606760000004</v>
      </c>
      <c r="AH557" s="86"/>
      <c r="AI557" s="86"/>
      <c r="AJ557" s="86"/>
      <c r="AK557" s="64"/>
      <c r="AL557" s="55">
        <f t="shared" si="68"/>
        <v>400.32208580000002</v>
      </c>
      <c r="AP557" s="64"/>
      <c r="AQ557" s="65">
        <f t="shared" si="69"/>
        <v>436.29876340000004</v>
      </c>
      <c r="AR557" s="83"/>
      <c r="AS557" s="83"/>
      <c r="AT557" s="83"/>
      <c r="AU557" s="64"/>
      <c r="AV557" s="55">
        <f t="shared" si="70"/>
        <v>446.32756500000005</v>
      </c>
      <c r="AW557" s="86"/>
      <c r="AX557" s="86"/>
      <c r="AY557" s="86"/>
      <c r="AZ557" s="8"/>
      <c r="BA557" s="5">
        <f t="shared" si="71"/>
        <v>100</v>
      </c>
      <c r="BB557" s="5"/>
      <c r="BC557" t="s">
        <v>14</v>
      </c>
      <c r="BD557" s="9" t="s">
        <v>15</v>
      </c>
    </row>
    <row r="558" spans="1:56" x14ac:dyDescent="0.3">
      <c r="A558" t="s">
        <v>1912</v>
      </c>
      <c r="B558" t="s">
        <v>944</v>
      </c>
      <c r="D558" s="7">
        <v>1.9</v>
      </c>
      <c r="E558" t="s">
        <v>10</v>
      </c>
      <c r="F558" t="s">
        <v>11</v>
      </c>
      <c r="G558" t="s">
        <v>1913</v>
      </c>
      <c r="I558" t="s">
        <v>1914</v>
      </c>
      <c r="O558">
        <v>427</v>
      </c>
      <c r="P558">
        <v>461.3352352</v>
      </c>
      <c r="R558" s="56">
        <f t="shared" si="64"/>
        <v>484.32445560000002</v>
      </c>
      <c r="S558" s="90">
        <v>484.32229999999998</v>
      </c>
      <c r="T558" s="90">
        <v>484.35520000000002</v>
      </c>
      <c r="U558" s="90">
        <v>484.32249999999999</v>
      </c>
      <c r="V558" s="8">
        <v>227.03333333333333</v>
      </c>
      <c r="W558" s="55">
        <f t="shared" si="65"/>
        <v>462.34251167000002</v>
      </c>
      <c r="X558" s="86">
        <v>462.34230000000002</v>
      </c>
      <c r="Y558" s="86">
        <v>462.34109999999998</v>
      </c>
      <c r="Z558" s="86">
        <v>462.34129999999999</v>
      </c>
      <c r="AA558" s="8">
        <v>221.53333333333333</v>
      </c>
      <c r="AB558" s="56">
        <f t="shared" si="66"/>
        <v>479.36905899999999</v>
      </c>
      <c r="AF558" s="64"/>
      <c r="AG558" s="55">
        <f t="shared" si="67"/>
        <v>444.33194100000003</v>
      </c>
      <c r="AH558" s="86"/>
      <c r="AI558" s="86"/>
      <c r="AJ558" s="86"/>
      <c r="AK558" s="64">
        <v>221.93333333333331</v>
      </c>
      <c r="AL558" s="55">
        <f t="shared" si="68"/>
        <v>460.32795920000001</v>
      </c>
      <c r="AP558" s="64">
        <v>226.86666666666667</v>
      </c>
      <c r="AQ558" s="65">
        <f t="shared" si="69"/>
        <v>496.30463680000003</v>
      </c>
      <c r="AR558" s="83"/>
      <c r="AS558" s="83"/>
      <c r="AT558" s="83"/>
      <c r="AU558" s="64"/>
      <c r="AV558" s="55">
        <f t="shared" si="70"/>
        <v>506.33343840000003</v>
      </c>
      <c r="AW558" s="86"/>
      <c r="AX558" s="86"/>
      <c r="AY558" s="86"/>
      <c r="AZ558" s="8">
        <v>226.1</v>
      </c>
      <c r="BA558" s="5">
        <f t="shared" si="71"/>
        <v>-2.4074631357207386</v>
      </c>
      <c r="BB558" s="5"/>
      <c r="BC558" t="s">
        <v>14</v>
      </c>
      <c r="BD558" s="9" t="s">
        <v>15</v>
      </c>
    </row>
    <row r="559" spans="1:56" x14ac:dyDescent="0.3">
      <c r="A559" t="s">
        <v>1915</v>
      </c>
      <c r="B559" t="s">
        <v>1916</v>
      </c>
      <c r="D559" s="7">
        <v>13.7</v>
      </c>
      <c r="E559" t="s">
        <v>10</v>
      </c>
      <c r="F559" t="s">
        <v>11</v>
      </c>
      <c r="G559" t="s">
        <v>1917</v>
      </c>
      <c r="I559" t="s">
        <v>1918</v>
      </c>
      <c r="O559">
        <v>1968883</v>
      </c>
      <c r="P559">
        <v>523.53280140000004</v>
      </c>
      <c r="R559" s="56">
        <f t="shared" si="64"/>
        <v>546.52202180000006</v>
      </c>
      <c r="S559" s="90">
        <v>546.52020000000005</v>
      </c>
      <c r="T559" s="90">
        <v>546.51880000000006</v>
      </c>
      <c r="U559" s="90">
        <v>546.52570000000003</v>
      </c>
      <c r="V559" s="8">
        <v>251.16666666666666</v>
      </c>
      <c r="W559" s="55">
        <f t="shared" si="65"/>
        <v>524.54007787</v>
      </c>
      <c r="X559" s="86">
        <v>524.53930000000003</v>
      </c>
      <c r="Y559" s="86">
        <v>524.54</v>
      </c>
      <c r="Z559" s="86">
        <v>524.54010000000005</v>
      </c>
      <c r="AA559" s="8">
        <v>257.40000000000003</v>
      </c>
      <c r="AB559" s="56">
        <f t="shared" si="66"/>
        <v>541.56662520000009</v>
      </c>
      <c r="AF559" s="64"/>
      <c r="AG559" s="55">
        <f t="shared" si="67"/>
        <v>506.52950720000007</v>
      </c>
      <c r="AH559" s="86"/>
      <c r="AI559" s="86"/>
      <c r="AJ559" s="86"/>
      <c r="AK559" s="64"/>
      <c r="AL559" s="55">
        <f t="shared" si="68"/>
        <v>522.52552539999999</v>
      </c>
      <c r="AP559" s="64"/>
      <c r="AQ559" s="65">
        <f t="shared" si="69"/>
        <v>558.50220300000001</v>
      </c>
      <c r="AR559" s="83"/>
      <c r="AS559" s="83"/>
      <c r="AT559" s="83"/>
      <c r="AU559" s="64">
        <v>250.13333333333333</v>
      </c>
      <c r="AV559" s="55">
        <f t="shared" si="70"/>
        <v>568.53100459999996</v>
      </c>
      <c r="AW559" s="86"/>
      <c r="AX559" s="86"/>
      <c r="AY559" s="86"/>
      <c r="AZ559" s="8">
        <v>257.03333333333336</v>
      </c>
      <c r="BA559" s="5">
        <f t="shared" si="71"/>
        <v>100</v>
      </c>
      <c r="BB559" s="5"/>
      <c r="BC559" t="s">
        <v>14</v>
      </c>
      <c r="BD559" s="9" t="s">
        <v>15</v>
      </c>
    </row>
    <row r="560" spans="1:56" x14ac:dyDescent="0.3">
      <c r="A560" t="s">
        <v>1919</v>
      </c>
      <c r="B560" t="s">
        <v>611</v>
      </c>
      <c r="D560" s="7">
        <v>1.6</v>
      </c>
      <c r="E560" t="s">
        <v>10</v>
      </c>
      <c r="F560" t="s">
        <v>11</v>
      </c>
      <c r="G560" t="s">
        <v>1920</v>
      </c>
      <c r="I560" t="s">
        <v>1921</v>
      </c>
      <c r="O560">
        <v>1967827</v>
      </c>
      <c r="P560">
        <v>499.29674299999999</v>
      </c>
      <c r="R560" s="56">
        <f t="shared" si="64"/>
        <v>522.28596340000001</v>
      </c>
      <c r="S560" s="90">
        <v>522.28409999999997</v>
      </c>
      <c r="T560" s="90">
        <v>522.28470000000004</v>
      </c>
      <c r="U560" s="90">
        <v>522.28459999999995</v>
      </c>
      <c r="V560" s="8">
        <v>210.96666666666667</v>
      </c>
      <c r="W560" s="55">
        <f t="shared" si="65"/>
        <v>500.30401947000001</v>
      </c>
      <c r="X560" s="86">
        <v>500.30419999999998</v>
      </c>
      <c r="Y560" s="86">
        <v>500.30369999999999</v>
      </c>
      <c r="Z560" s="86">
        <v>500.30369999999999</v>
      </c>
      <c r="AA560" s="8">
        <v>206</v>
      </c>
      <c r="AB560" s="56">
        <f t="shared" si="66"/>
        <v>517.33056680000004</v>
      </c>
      <c r="AF560" s="64">
        <v>213.73333333333335</v>
      </c>
      <c r="AG560" s="55">
        <f t="shared" si="67"/>
        <v>482.29344880000002</v>
      </c>
      <c r="AH560" s="86"/>
      <c r="AI560" s="86"/>
      <c r="AJ560" s="86"/>
      <c r="AK560" s="64">
        <v>206.13333333333333</v>
      </c>
      <c r="AL560" s="55">
        <f t="shared" si="68"/>
        <v>498.289467</v>
      </c>
      <c r="AP560" s="64">
        <v>206.1</v>
      </c>
      <c r="AQ560" s="65">
        <f t="shared" si="69"/>
        <v>534.26614459999996</v>
      </c>
      <c r="AR560" s="83"/>
      <c r="AS560" s="83"/>
      <c r="AT560" s="83"/>
      <c r="AU560" s="64"/>
      <c r="AV560" s="55">
        <f t="shared" si="70"/>
        <v>544.29494620000003</v>
      </c>
      <c r="AW560" s="86"/>
      <c r="AX560" s="86"/>
      <c r="AY560" s="86"/>
      <c r="AZ560" s="8"/>
      <c r="BA560" s="5">
        <f t="shared" si="71"/>
        <v>-4.8543689320385587E-2</v>
      </c>
      <c r="BB560" s="5"/>
      <c r="BC560" t="s">
        <v>14</v>
      </c>
      <c r="BD560" s="9" t="s">
        <v>15</v>
      </c>
    </row>
    <row r="561" spans="1:56" x14ac:dyDescent="0.3">
      <c r="A561" t="s">
        <v>1922</v>
      </c>
      <c r="B561" t="s">
        <v>1923</v>
      </c>
      <c r="D561" s="7">
        <v>4.0999999999999996</v>
      </c>
      <c r="E561" t="s">
        <v>10</v>
      </c>
      <c r="F561" t="s">
        <v>11</v>
      </c>
      <c r="G561" t="s">
        <v>1924</v>
      </c>
      <c r="I561" t="s">
        <v>1925</v>
      </c>
      <c r="O561">
        <v>53957</v>
      </c>
      <c r="P561">
        <v>341.32936180000002</v>
      </c>
      <c r="R561" s="56">
        <f t="shared" si="64"/>
        <v>364.31858220000004</v>
      </c>
      <c r="V561" s="8"/>
      <c r="W561" s="55">
        <f t="shared" si="65"/>
        <v>342.33663827000004</v>
      </c>
      <c r="X561" s="86">
        <v>342.3372</v>
      </c>
      <c r="Y561" s="86">
        <v>342.33550000000002</v>
      </c>
      <c r="Z561" s="86">
        <v>342.33359999999999</v>
      </c>
      <c r="AA561" s="8">
        <v>204</v>
      </c>
      <c r="AB561" s="56">
        <f t="shared" si="66"/>
        <v>359.36318560000001</v>
      </c>
      <c r="AF561" s="64"/>
      <c r="AG561" s="55">
        <f t="shared" si="67"/>
        <v>324.32606760000004</v>
      </c>
      <c r="AH561" s="86"/>
      <c r="AI561" s="86"/>
      <c r="AJ561" s="86"/>
      <c r="AK561" s="64"/>
      <c r="AL561" s="55">
        <f t="shared" si="68"/>
        <v>340.32208580000002</v>
      </c>
      <c r="AP561" s="64"/>
      <c r="AQ561" s="65">
        <f t="shared" si="69"/>
        <v>376.29876340000004</v>
      </c>
      <c r="AR561" s="83"/>
      <c r="AS561" s="83"/>
      <c r="AT561" s="83"/>
      <c r="AU561" s="64"/>
      <c r="AV561" s="55">
        <f t="shared" si="70"/>
        <v>386.32756500000005</v>
      </c>
      <c r="AW561" s="86"/>
      <c r="AX561" s="86"/>
      <c r="AY561" s="86"/>
      <c r="AZ561" s="8">
        <v>217.93333333333331</v>
      </c>
      <c r="BA561" s="5">
        <f t="shared" si="71"/>
        <v>100</v>
      </c>
      <c r="BB561" s="5"/>
      <c r="BC561" t="s">
        <v>14</v>
      </c>
      <c r="BD561" s="9" t="s">
        <v>15</v>
      </c>
    </row>
    <row r="562" spans="1:56" x14ac:dyDescent="0.3">
      <c r="A562" t="s">
        <v>1926</v>
      </c>
      <c r="B562" t="s">
        <v>1336</v>
      </c>
      <c r="D562" s="7">
        <v>11.9</v>
      </c>
      <c r="E562" t="s">
        <v>10</v>
      </c>
      <c r="F562" t="s">
        <v>11</v>
      </c>
      <c r="G562" t="s">
        <v>1927</v>
      </c>
      <c r="I562" t="s">
        <v>1928</v>
      </c>
      <c r="O562">
        <v>59389</v>
      </c>
      <c r="P562">
        <v>745.56212500000004</v>
      </c>
      <c r="R562" s="56">
        <f t="shared" si="64"/>
        <v>768.55134540000006</v>
      </c>
      <c r="S562" s="90">
        <v>768.55259999999998</v>
      </c>
      <c r="T562" s="90">
        <v>768.55070000000001</v>
      </c>
      <c r="U562" s="90">
        <v>768.55409999999995</v>
      </c>
      <c r="V562" s="8">
        <v>289</v>
      </c>
      <c r="W562" s="55">
        <f t="shared" si="65"/>
        <v>746.56940147</v>
      </c>
      <c r="X562" s="86">
        <v>746.56910000000005</v>
      </c>
      <c r="Y562" s="86">
        <v>746.57029999999997</v>
      </c>
      <c r="Z562" s="86">
        <v>746.56979999999999</v>
      </c>
      <c r="AA562" s="8">
        <v>286.16666666666669</v>
      </c>
      <c r="AB562" s="56">
        <f t="shared" si="66"/>
        <v>763.59594880000009</v>
      </c>
      <c r="AF562" s="64"/>
      <c r="AG562" s="55">
        <f t="shared" si="67"/>
        <v>728.55883080000001</v>
      </c>
      <c r="AH562" s="86"/>
      <c r="AI562" s="86"/>
      <c r="AJ562" s="86"/>
      <c r="AK562" s="64"/>
      <c r="AL562" s="55">
        <f t="shared" si="68"/>
        <v>744.55484899999999</v>
      </c>
      <c r="AP562" s="64"/>
      <c r="AQ562" s="65">
        <f t="shared" si="69"/>
        <v>780.53152660000001</v>
      </c>
      <c r="AR562" s="83"/>
      <c r="AS562" s="83"/>
      <c r="AT562" s="83"/>
      <c r="AU562" s="64"/>
      <c r="AV562" s="55">
        <f t="shared" si="70"/>
        <v>790.56032819999996</v>
      </c>
      <c r="AW562" s="86"/>
      <c r="AX562" s="86"/>
      <c r="AY562" s="86"/>
      <c r="AZ562" s="8">
        <v>291.26666666666665</v>
      </c>
      <c r="BA562" s="5">
        <f t="shared" si="71"/>
        <v>100</v>
      </c>
      <c r="BB562" s="5"/>
      <c r="BC562" t="s">
        <v>14</v>
      </c>
      <c r="BD562" s="9" t="s">
        <v>15</v>
      </c>
    </row>
    <row r="563" spans="1:56" x14ac:dyDescent="0.3">
      <c r="A563" t="s">
        <v>1929</v>
      </c>
      <c r="B563" t="s">
        <v>1930</v>
      </c>
      <c r="D563" s="7">
        <v>11.2</v>
      </c>
      <c r="E563" t="s">
        <v>10</v>
      </c>
      <c r="F563" t="s">
        <v>11</v>
      </c>
      <c r="G563" t="s">
        <v>1931</v>
      </c>
      <c r="I563" t="s">
        <v>1932</v>
      </c>
      <c r="O563">
        <v>1968898</v>
      </c>
      <c r="P563">
        <v>726.56754439999997</v>
      </c>
      <c r="R563" s="56">
        <f t="shared" si="64"/>
        <v>749.5567648</v>
      </c>
      <c r="S563" s="90">
        <v>749.55029999999999</v>
      </c>
      <c r="T563" s="90">
        <v>749.55269999999996</v>
      </c>
      <c r="U563" s="90">
        <v>749.55939999999998</v>
      </c>
      <c r="V563" s="8">
        <v>290.26666666666665</v>
      </c>
      <c r="W563" s="55">
        <f t="shared" si="65"/>
        <v>727.57482086999994</v>
      </c>
      <c r="X563" s="86">
        <v>727.57539999999995</v>
      </c>
      <c r="Y563" s="86">
        <v>727.57569999999998</v>
      </c>
      <c r="Z563" s="86">
        <v>727.57579999999996</v>
      </c>
      <c r="AA563" s="8">
        <v>289.4666666666667</v>
      </c>
      <c r="AB563" s="56">
        <f t="shared" si="66"/>
        <v>744.60136820000002</v>
      </c>
      <c r="AF563" s="64"/>
      <c r="AG563" s="55">
        <f t="shared" si="67"/>
        <v>709.56425019999995</v>
      </c>
      <c r="AH563" s="86"/>
      <c r="AI563" s="86"/>
      <c r="AJ563" s="86"/>
      <c r="AK563" s="64"/>
      <c r="AL563" s="55">
        <f t="shared" si="68"/>
        <v>725.56026839999993</v>
      </c>
      <c r="AP563" s="64"/>
      <c r="AQ563" s="65">
        <f t="shared" si="69"/>
        <v>761.53694599999994</v>
      </c>
      <c r="AR563" s="83"/>
      <c r="AS563" s="83"/>
      <c r="AT563" s="83"/>
      <c r="AU563" s="64"/>
      <c r="AV563" s="55">
        <f t="shared" si="70"/>
        <v>771.5657475999999</v>
      </c>
      <c r="AW563" s="86"/>
      <c r="AX563" s="86"/>
      <c r="AY563" s="86"/>
      <c r="AZ563" s="8">
        <v>290.90000000000003</v>
      </c>
      <c r="BA563" s="5">
        <f t="shared" si="71"/>
        <v>100</v>
      </c>
      <c r="BB563" s="5"/>
      <c r="BC563" t="s">
        <v>14</v>
      </c>
      <c r="BD563" s="9" t="s">
        <v>15</v>
      </c>
    </row>
    <row r="564" spans="1:56" x14ac:dyDescent="0.3">
      <c r="A564" t="s">
        <v>1933</v>
      </c>
      <c r="B564" t="s">
        <v>1934</v>
      </c>
      <c r="D564" s="7">
        <v>12.4</v>
      </c>
      <c r="E564" t="s">
        <v>10</v>
      </c>
      <c r="F564" t="s">
        <v>11</v>
      </c>
      <c r="G564" t="s">
        <v>1935</v>
      </c>
      <c r="I564" t="s">
        <v>1936</v>
      </c>
      <c r="O564">
        <v>41584</v>
      </c>
      <c r="P564">
        <v>730.59884280000006</v>
      </c>
      <c r="R564" s="56">
        <f t="shared" si="64"/>
        <v>753.58806320000008</v>
      </c>
      <c r="S564" s="90">
        <v>753.59159999999997</v>
      </c>
      <c r="T564" s="90">
        <v>753.59</v>
      </c>
      <c r="U564" s="90">
        <v>753.55840000000001</v>
      </c>
      <c r="V564" s="8">
        <v>292.26666666666665</v>
      </c>
      <c r="W564" s="55">
        <f t="shared" si="65"/>
        <v>731.60611927000002</v>
      </c>
      <c r="X564" s="86">
        <v>731.6069</v>
      </c>
      <c r="Y564" s="86">
        <v>731.60599999999999</v>
      </c>
      <c r="Z564" s="86">
        <v>731.60550000000001</v>
      </c>
      <c r="AA564" s="8">
        <v>291</v>
      </c>
      <c r="AB564" s="56">
        <f t="shared" si="66"/>
        <v>748.63266660000011</v>
      </c>
      <c r="AF564" s="64"/>
      <c r="AG564" s="55">
        <f t="shared" si="67"/>
        <v>713.59554860000003</v>
      </c>
      <c r="AH564" s="86"/>
      <c r="AI564" s="86"/>
      <c r="AJ564" s="86"/>
      <c r="AK564" s="64"/>
      <c r="AL564" s="55">
        <f t="shared" si="68"/>
        <v>729.59156680000001</v>
      </c>
      <c r="AP564" s="64"/>
      <c r="AQ564" s="65">
        <f t="shared" si="69"/>
        <v>765.56824440000003</v>
      </c>
      <c r="AR564" s="83"/>
      <c r="AS564" s="83"/>
      <c r="AT564" s="83"/>
      <c r="AU564" s="64"/>
      <c r="AV564" s="55">
        <f t="shared" si="70"/>
        <v>775.59704599999998</v>
      </c>
      <c r="AW564" s="86"/>
      <c r="AX564" s="86"/>
      <c r="AY564" s="86"/>
      <c r="AZ564" s="8">
        <v>293.5</v>
      </c>
      <c r="BA564" s="5">
        <f t="shared" si="71"/>
        <v>100</v>
      </c>
      <c r="BB564" s="5"/>
      <c r="BC564" t="s">
        <v>14</v>
      </c>
      <c r="BD564" s="9" t="s">
        <v>15</v>
      </c>
    </row>
    <row r="565" spans="1:56" x14ac:dyDescent="0.3">
      <c r="A565" t="s">
        <v>1937</v>
      </c>
      <c r="B565" t="s">
        <v>1938</v>
      </c>
      <c r="D565" s="7">
        <v>12.7</v>
      </c>
      <c r="E565" t="s">
        <v>10</v>
      </c>
      <c r="F565" t="s">
        <v>11</v>
      </c>
      <c r="G565" t="s">
        <v>1939</v>
      </c>
      <c r="I565" t="s">
        <v>1940</v>
      </c>
      <c r="O565">
        <v>1968897</v>
      </c>
      <c r="P565">
        <v>809.59342340000001</v>
      </c>
      <c r="R565" s="56">
        <f t="shared" si="64"/>
        <v>832.58264380000003</v>
      </c>
      <c r="S565" s="90">
        <v>832.5829</v>
      </c>
      <c r="T565" s="90">
        <v>832.58050000000003</v>
      </c>
      <c r="U565" s="90">
        <v>852.58320000000003</v>
      </c>
      <c r="V565" s="8">
        <v>299.46666666666664</v>
      </c>
      <c r="W565" s="55">
        <f t="shared" si="65"/>
        <v>810.60069986999997</v>
      </c>
      <c r="X565" s="86">
        <v>810.60050000000001</v>
      </c>
      <c r="Y565" s="86">
        <v>810.60180000000003</v>
      </c>
      <c r="Z565" s="86">
        <v>810.60209999999995</v>
      </c>
      <c r="AA565" s="8">
        <v>296.43333333333334</v>
      </c>
      <c r="AB565" s="56">
        <f t="shared" si="66"/>
        <v>827.62724720000006</v>
      </c>
      <c r="AF565" s="64"/>
      <c r="AG565" s="55">
        <f t="shared" si="67"/>
        <v>792.59012919999998</v>
      </c>
      <c r="AH565" s="86"/>
      <c r="AI565" s="86"/>
      <c r="AJ565" s="86"/>
      <c r="AK565" s="64"/>
      <c r="AL565" s="55">
        <f t="shared" si="68"/>
        <v>808.58614739999996</v>
      </c>
      <c r="AP565" s="64"/>
      <c r="AQ565" s="65">
        <f t="shared" si="69"/>
        <v>844.56282499999998</v>
      </c>
      <c r="AR565" s="83"/>
      <c r="AS565" s="83"/>
      <c r="AT565" s="83"/>
      <c r="AU565" s="64"/>
      <c r="AV565" s="55">
        <f t="shared" si="70"/>
        <v>854.59162659999993</v>
      </c>
      <c r="AW565" s="86"/>
      <c r="AX565" s="86"/>
      <c r="AY565" s="86"/>
      <c r="AZ565" s="8">
        <v>301.16666666666669</v>
      </c>
      <c r="BA565" s="5">
        <f t="shared" si="71"/>
        <v>100</v>
      </c>
      <c r="BB565" s="5"/>
      <c r="BC565" t="s">
        <v>14</v>
      </c>
      <c r="BD565" s="9" t="s">
        <v>15</v>
      </c>
    </row>
    <row r="566" spans="1:56" x14ac:dyDescent="0.3">
      <c r="A566" t="s">
        <v>1941</v>
      </c>
      <c r="B566" t="s">
        <v>1942</v>
      </c>
      <c r="D566" s="7">
        <v>16.3</v>
      </c>
      <c r="E566" t="s">
        <v>10</v>
      </c>
      <c r="F566" t="s">
        <v>11</v>
      </c>
      <c r="G566" t="s">
        <v>1943</v>
      </c>
      <c r="I566" t="s">
        <v>1944</v>
      </c>
      <c r="O566">
        <v>41591</v>
      </c>
      <c r="P566">
        <v>814.69273799999996</v>
      </c>
      <c r="R566" s="56">
        <f t="shared" si="64"/>
        <v>837.68195839999998</v>
      </c>
      <c r="S566" s="90">
        <v>837.68050000000005</v>
      </c>
      <c r="T566" s="90">
        <v>837.68449999999996</v>
      </c>
      <c r="U566" s="90">
        <v>837.67849999999999</v>
      </c>
      <c r="V566" s="8">
        <v>307.93333333333334</v>
      </c>
      <c r="W566" s="55">
        <f t="shared" si="65"/>
        <v>815.70001446999993</v>
      </c>
      <c r="X566" s="86">
        <v>815.70100000000002</v>
      </c>
      <c r="Y566" s="86">
        <v>815.69979999999998</v>
      </c>
      <c r="Z566" s="86">
        <v>815.69929999999999</v>
      </c>
      <c r="AA566" s="8">
        <v>307.59999999999997</v>
      </c>
      <c r="AB566" s="56">
        <f t="shared" si="66"/>
        <v>832.72656180000001</v>
      </c>
      <c r="AF566" s="64"/>
      <c r="AG566" s="55">
        <f t="shared" si="67"/>
        <v>797.68944379999994</v>
      </c>
      <c r="AH566" s="86"/>
      <c r="AI566" s="86"/>
      <c r="AJ566" s="86"/>
      <c r="AK566" s="64"/>
      <c r="AL566" s="55">
        <f t="shared" si="68"/>
        <v>813.68546199999992</v>
      </c>
      <c r="AP566" s="64"/>
      <c r="AQ566" s="65">
        <f t="shared" si="69"/>
        <v>849.66213959999993</v>
      </c>
      <c r="AR566" s="83"/>
      <c r="AS566" s="83"/>
      <c r="AT566" s="83"/>
      <c r="AU566" s="64"/>
      <c r="AV566" s="55">
        <f t="shared" si="70"/>
        <v>859.69094119999988</v>
      </c>
      <c r="AW566" s="86"/>
      <c r="AX566" s="86"/>
      <c r="AY566" s="86"/>
      <c r="AZ566" s="8">
        <v>310.5333333333333</v>
      </c>
      <c r="BA566" s="5">
        <f t="shared" si="71"/>
        <v>100</v>
      </c>
      <c r="BB566" s="5"/>
      <c r="BC566" t="s">
        <v>14</v>
      </c>
      <c r="BD566" s="9" t="s">
        <v>15</v>
      </c>
    </row>
    <row r="567" spans="1:56" x14ac:dyDescent="0.3">
      <c r="A567" t="s">
        <v>1945</v>
      </c>
      <c r="B567" t="s">
        <v>874</v>
      </c>
      <c r="D567" s="7">
        <v>4.3</v>
      </c>
      <c r="E567" t="s">
        <v>10</v>
      </c>
      <c r="F567" t="s">
        <v>11</v>
      </c>
      <c r="G567" t="s">
        <v>1946</v>
      </c>
      <c r="I567" t="s">
        <v>1947</v>
      </c>
      <c r="O567">
        <v>1968901</v>
      </c>
      <c r="P567">
        <v>416.32902739999997</v>
      </c>
      <c r="R567" s="56">
        <f t="shared" si="64"/>
        <v>439.31824779999999</v>
      </c>
      <c r="S567" s="90">
        <v>439.3177</v>
      </c>
      <c r="T567" s="90">
        <v>439.3168</v>
      </c>
      <c r="U567" s="90">
        <v>439.31709999999998</v>
      </c>
      <c r="V567" s="8">
        <v>209.4</v>
      </c>
      <c r="W567" s="55">
        <f t="shared" si="65"/>
        <v>417.33630386999999</v>
      </c>
      <c r="X567" s="86">
        <v>417.33609999999999</v>
      </c>
      <c r="Y567" s="86">
        <v>417.33789999999999</v>
      </c>
      <c r="Z567" s="86">
        <v>417.33539999999999</v>
      </c>
      <c r="AA567" s="8">
        <v>213.16666666666666</v>
      </c>
      <c r="AB567" s="56">
        <f t="shared" si="66"/>
        <v>434.36285119999997</v>
      </c>
      <c r="AF567" s="64"/>
      <c r="AG567" s="55">
        <f t="shared" si="67"/>
        <v>399.3257332</v>
      </c>
      <c r="AH567" s="86"/>
      <c r="AI567" s="86"/>
      <c r="AJ567" s="86"/>
      <c r="AK567" s="64">
        <v>213.4666666666667</v>
      </c>
      <c r="AL567" s="55">
        <f t="shared" si="68"/>
        <v>415.32175139999998</v>
      </c>
      <c r="AP567" s="64"/>
      <c r="AQ567" s="65">
        <f t="shared" si="69"/>
        <v>451.298429</v>
      </c>
      <c r="AR567" s="83"/>
      <c r="AS567" s="83"/>
      <c r="AT567" s="83"/>
      <c r="AU567" s="64"/>
      <c r="AV567" s="55">
        <f t="shared" si="70"/>
        <v>461.32723060000001</v>
      </c>
      <c r="AW567" s="86"/>
      <c r="AX567" s="86"/>
      <c r="AY567" s="86"/>
      <c r="AZ567" s="8"/>
      <c r="BA567" s="5">
        <f t="shared" si="71"/>
        <v>100</v>
      </c>
      <c r="BB567" s="5"/>
      <c r="BC567" t="s">
        <v>14</v>
      </c>
      <c r="BD567" s="9" t="s">
        <v>15</v>
      </c>
    </row>
    <row r="568" spans="1:56" x14ac:dyDescent="0.3">
      <c r="A568" s="51" t="s">
        <v>1948</v>
      </c>
      <c r="B568" t="s">
        <v>1949</v>
      </c>
      <c r="D568" s="7">
        <v>1.6</v>
      </c>
      <c r="E568" t="s">
        <v>10</v>
      </c>
      <c r="F568" t="s">
        <v>11</v>
      </c>
      <c r="G568" t="s">
        <v>1950</v>
      </c>
      <c r="I568" t="s">
        <v>1951</v>
      </c>
      <c r="O568">
        <v>34490</v>
      </c>
      <c r="P568">
        <v>343.27224419999999</v>
      </c>
      <c r="R568" s="56">
        <f t="shared" si="64"/>
        <v>366.26146460000001</v>
      </c>
      <c r="S568" s="90">
        <v>366.26310000000001</v>
      </c>
      <c r="T568" s="90">
        <v>366.26010000000002</v>
      </c>
      <c r="U568" s="90">
        <v>366.25479999999999</v>
      </c>
      <c r="V568" s="8">
        <v>210.4</v>
      </c>
      <c r="W568" s="55">
        <f t="shared" si="65"/>
        <v>344.27952067000001</v>
      </c>
      <c r="X568" s="86">
        <v>344.29730000000001</v>
      </c>
      <c r="Y568" s="86">
        <v>344.27960000000002</v>
      </c>
      <c r="Z568" s="86">
        <v>344.27949999999998</v>
      </c>
      <c r="AA568" s="8">
        <v>200.1</v>
      </c>
      <c r="AB568" s="56">
        <f t="shared" si="66"/>
        <v>361.30606799999998</v>
      </c>
      <c r="AF568" s="64"/>
      <c r="AG568" s="55">
        <f t="shared" si="67"/>
        <v>326.26895000000002</v>
      </c>
      <c r="AH568" s="86"/>
      <c r="AI568" s="86"/>
      <c r="AJ568" s="86"/>
      <c r="AK568" s="64"/>
      <c r="AL568" s="55">
        <f t="shared" si="68"/>
        <v>342.2649682</v>
      </c>
      <c r="AP568" s="64"/>
      <c r="AQ568" s="65">
        <f t="shared" si="69"/>
        <v>378.24164580000001</v>
      </c>
      <c r="AR568" s="83"/>
      <c r="AS568" s="83"/>
      <c r="AT568" s="83"/>
      <c r="AU568" s="64"/>
      <c r="AV568" s="55">
        <f t="shared" si="70"/>
        <v>388.27044740000002</v>
      </c>
      <c r="AW568" s="86"/>
      <c r="AX568" s="86"/>
      <c r="AY568" s="86"/>
      <c r="AZ568" s="52"/>
      <c r="BA568" s="5">
        <f t="shared" si="71"/>
        <v>100</v>
      </c>
      <c r="BB568" s="5"/>
      <c r="BC568" t="s">
        <v>14</v>
      </c>
      <c r="BD568" s="9" t="s">
        <v>15</v>
      </c>
    </row>
    <row r="569" spans="1:56" x14ac:dyDescent="0.3">
      <c r="A569" t="s">
        <v>1952</v>
      </c>
      <c r="B569" t="s">
        <v>1953</v>
      </c>
      <c r="D569" s="7">
        <v>5.9</v>
      </c>
      <c r="E569" t="s">
        <v>10</v>
      </c>
      <c r="F569" t="s">
        <v>11</v>
      </c>
      <c r="G569" t="s">
        <v>1954</v>
      </c>
      <c r="I569" t="s">
        <v>1955</v>
      </c>
      <c r="O569">
        <v>3721</v>
      </c>
      <c r="P569">
        <v>347.28241420000001</v>
      </c>
      <c r="R569" s="56">
        <f t="shared" si="64"/>
        <v>370.27163460000003</v>
      </c>
      <c r="S569" s="90">
        <v>370.26979999999998</v>
      </c>
      <c r="T569" s="90">
        <v>370.27109999999999</v>
      </c>
      <c r="U569" s="90">
        <v>370.2681</v>
      </c>
      <c r="V569" s="8">
        <v>191.93333333333331</v>
      </c>
      <c r="W569" s="55">
        <f t="shared" si="65"/>
        <v>348.28969067000003</v>
      </c>
      <c r="AA569" s="8"/>
      <c r="AB569" s="56">
        <f t="shared" si="66"/>
        <v>365.316238</v>
      </c>
      <c r="AF569" s="64"/>
      <c r="AG569" s="55">
        <f t="shared" si="67"/>
        <v>330.27912000000003</v>
      </c>
      <c r="AH569" s="86"/>
      <c r="AI569" s="86"/>
      <c r="AJ569" s="86"/>
      <c r="AK569" s="64"/>
      <c r="AL569" s="55">
        <f t="shared" si="68"/>
        <v>346.27513820000001</v>
      </c>
      <c r="AP569" s="64"/>
      <c r="AQ569" s="65">
        <f t="shared" si="69"/>
        <v>382.25181580000003</v>
      </c>
      <c r="AR569" s="83"/>
      <c r="AS569" s="83"/>
      <c r="AT569" s="83"/>
      <c r="AU569" s="64"/>
      <c r="AV569" s="55">
        <f t="shared" si="70"/>
        <v>392.28061740000004</v>
      </c>
      <c r="AW569" s="86"/>
      <c r="AX569" s="86"/>
      <c r="AY569" s="86"/>
      <c r="AZ569" s="8">
        <v>201.6</v>
      </c>
      <c r="BA569" s="5" t="e">
        <f t="shared" si="71"/>
        <v>#DIV/0!</v>
      </c>
      <c r="BB569" s="5"/>
      <c r="BC569" t="s">
        <v>14</v>
      </c>
      <c r="BD569" s="9" t="s">
        <v>15</v>
      </c>
    </row>
    <row r="570" spans="1:56" x14ac:dyDescent="0.3">
      <c r="A570" t="s">
        <v>1956</v>
      </c>
      <c r="B570" t="s">
        <v>1957</v>
      </c>
      <c r="D570" s="7">
        <v>16.899999999999999</v>
      </c>
      <c r="E570" t="s">
        <v>10</v>
      </c>
      <c r="F570" t="s">
        <v>11</v>
      </c>
      <c r="G570" t="s">
        <v>1958</v>
      </c>
      <c r="I570" t="s">
        <v>1959</v>
      </c>
      <c r="O570">
        <v>1968896</v>
      </c>
      <c r="P570">
        <v>647.62161160000005</v>
      </c>
      <c r="R570" s="56">
        <f t="shared" si="64"/>
        <v>670.61083200000007</v>
      </c>
      <c r="S570" s="90">
        <v>670.6155</v>
      </c>
      <c r="T570" s="90">
        <v>670.61469999999997</v>
      </c>
      <c r="U570" s="90">
        <v>370.61070000000001</v>
      </c>
      <c r="V570" s="8">
        <v>275.66666666666669</v>
      </c>
      <c r="W570" s="55">
        <f t="shared" si="65"/>
        <v>648.62888807000002</v>
      </c>
      <c r="X570" s="86">
        <v>648.62860000000001</v>
      </c>
      <c r="Y570" s="86">
        <v>648.62919999999997</v>
      </c>
      <c r="Z570" s="86">
        <v>648.62929999999994</v>
      </c>
      <c r="AA570" s="8">
        <v>279.3</v>
      </c>
      <c r="AB570" s="56">
        <f t="shared" si="66"/>
        <v>665.6554354000001</v>
      </c>
      <c r="AF570" s="64"/>
      <c r="AG570" s="55">
        <f t="shared" si="67"/>
        <v>630.61831740000002</v>
      </c>
      <c r="AH570" s="86"/>
      <c r="AI570" s="86"/>
      <c r="AJ570" s="86"/>
      <c r="AK570" s="64">
        <v>279.5333333333333</v>
      </c>
      <c r="AL570" s="55">
        <f t="shared" si="68"/>
        <v>646.6143356</v>
      </c>
      <c r="AP570" s="64"/>
      <c r="AQ570" s="65">
        <f t="shared" si="69"/>
        <v>682.59101320000002</v>
      </c>
      <c r="AR570" s="83"/>
      <c r="AS570" s="83"/>
      <c r="AT570" s="83"/>
      <c r="AU570" s="64">
        <v>274.59999999999997</v>
      </c>
      <c r="AV570" s="55">
        <f t="shared" si="70"/>
        <v>692.61981479999997</v>
      </c>
      <c r="AW570" s="86"/>
      <c r="AX570" s="86"/>
      <c r="AY570" s="86"/>
      <c r="AZ570" s="8">
        <v>280.90000000000003</v>
      </c>
      <c r="BA570" s="5">
        <f t="shared" si="71"/>
        <v>100</v>
      </c>
      <c r="BB570" s="5"/>
      <c r="BC570" t="s">
        <v>14</v>
      </c>
      <c r="BD570" s="9" t="s">
        <v>15</v>
      </c>
    </row>
    <row r="571" spans="1:56" x14ac:dyDescent="0.3">
      <c r="A571" t="s">
        <v>1960</v>
      </c>
      <c r="B571" t="s">
        <v>639</v>
      </c>
      <c r="D571" s="7">
        <v>15.3</v>
      </c>
      <c r="E571" t="s">
        <v>10</v>
      </c>
      <c r="F571" t="s">
        <v>11</v>
      </c>
      <c r="G571" t="s">
        <v>1961</v>
      </c>
      <c r="I571" t="s">
        <v>1962</v>
      </c>
      <c r="O571">
        <v>1968894</v>
      </c>
      <c r="P571">
        <v>809.67443260000005</v>
      </c>
      <c r="R571" s="56">
        <f t="shared" si="64"/>
        <v>832.66365300000007</v>
      </c>
      <c r="S571" s="90">
        <v>832.67</v>
      </c>
      <c r="T571" s="90">
        <v>832.66560000000004</v>
      </c>
      <c r="U571" s="90">
        <v>832.66579999999999</v>
      </c>
      <c r="V571" s="8">
        <v>301</v>
      </c>
      <c r="W571" s="55">
        <f t="shared" si="65"/>
        <v>810.68170907000001</v>
      </c>
      <c r="X571" s="86">
        <v>810.68209999999999</v>
      </c>
      <c r="Y571" s="86">
        <v>810.6825</v>
      </c>
      <c r="Z571" s="86">
        <v>810.68299999999999</v>
      </c>
      <c r="AA571" s="8">
        <v>302.43333333333334</v>
      </c>
      <c r="AB571" s="56">
        <f t="shared" si="66"/>
        <v>827.7082564000001</v>
      </c>
      <c r="AF571" s="64"/>
      <c r="AG571" s="55">
        <f t="shared" si="67"/>
        <v>792.67113840000002</v>
      </c>
      <c r="AH571" s="86"/>
      <c r="AI571" s="86"/>
      <c r="AJ571" s="86"/>
      <c r="AK571" s="64">
        <v>301.9666666666667</v>
      </c>
      <c r="AL571" s="55">
        <f t="shared" si="68"/>
        <v>808.6671566</v>
      </c>
      <c r="AP571" s="64"/>
      <c r="AQ571" s="65">
        <f t="shared" si="69"/>
        <v>844.64383420000001</v>
      </c>
      <c r="AR571" s="83"/>
      <c r="AS571" s="83"/>
      <c r="AT571" s="83"/>
      <c r="AU571" s="64">
        <v>300.23333333333329</v>
      </c>
      <c r="AV571" s="55">
        <f t="shared" si="70"/>
        <v>854.67263579999997</v>
      </c>
      <c r="AW571" s="86"/>
      <c r="AX571" s="86"/>
      <c r="AY571" s="86"/>
      <c r="AZ571" s="8">
        <v>305.2</v>
      </c>
      <c r="BA571" s="5">
        <f t="shared" si="71"/>
        <v>100</v>
      </c>
      <c r="BB571" s="5"/>
      <c r="BC571" t="s">
        <v>14</v>
      </c>
      <c r="BD571" s="9" t="s">
        <v>15</v>
      </c>
    </row>
    <row r="572" spans="1:56" x14ac:dyDescent="0.3">
      <c r="A572" s="48" t="s">
        <v>1963</v>
      </c>
      <c r="B572" t="s">
        <v>1964</v>
      </c>
      <c r="D572" s="7">
        <v>6.6</v>
      </c>
      <c r="E572" t="s">
        <v>10</v>
      </c>
      <c r="F572" t="s">
        <v>11</v>
      </c>
      <c r="G572" t="s">
        <v>1965</v>
      </c>
      <c r="I572" t="s">
        <v>1966</v>
      </c>
      <c r="O572">
        <v>1968899</v>
      </c>
      <c r="P572">
        <v>459.31134359999999</v>
      </c>
      <c r="R572" s="56">
        <f t="shared" si="64"/>
        <v>482.30056400000001</v>
      </c>
      <c r="S572" s="90">
        <v>482.30009999999999</v>
      </c>
      <c r="T572" s="90">
        <v>482.30090000000001</v>
      </c>
      <c r="U572" s="90">
        <v>432.3</v>
      </c>
      <c r="V572" s="8">
        <v>222</v>
      </c>
      <c r="W572" s="55">
        <f t="shared" si="65"/>
        <v>460.31862007000001</v>
      </c>
      <c r="X572" s="86">
        <v>460.31990000000002</v>
      </c>
      <c r="Y572" s="86">
        <v>460.31970000000001</v>
      </c>
      <c r="Z572" s="86">
        <v>460.3184</v>
      </c>
      <c r="AA572" s="47">
        <v>227.73333333333332</v>
      </c>
      <c r="AB572" s="56">
        <f t="shared" si="66"/>
        <v>477.34516739999998</v>
      </c>
      <c r="AF572" s="64"/>
      <c r="AG572" s="55">
        <f t="shared" si="67"/>
        <v>442.30804940000002</v>
      </c>
      <c r="AH572" s="86"/>
      <c r="AI572" s="86"/>
      <c r="AJ572" s="86"/>
      <c r="AK572" s="64"/>
      <c r="AL572" s="55">
        <f t="shared" si="68"/>
        <v>458.3040676</v>
      </c>
      <c r="AP572" s="64">
        <v>216.03333333333333</v>
      </c>
      <c r="AQ572" s="65">
        <f t="shared" si="69"/>
        <v>494.28074520000001</v>
      </c>
      <c r="AR572" s="83"/>
      <c r="AS572" s="83"/>
      <c r="AT572" s="83"/>
      <c r="AU572" s="64"/>
      <c r="AV572" s="55">
        <f t="shared" si="70"/>
        <v>504.30954680000002</v>
      </c>
      <c r="AW572" s="86"/>
      <c r="AX572" s="86"/>
      <c r="AY572" s="86"/>
      <c r="AZ572" s="8"/>
      <c r="BA572" s="5">
        <f t="shared" si="71"/>
        <v>5.137587822014047</v>
      </c>
      <c r="BB572" s="5"/>
      <c r="BC572" t="s">
        <v>14</v>
      </c>
      <c r="BD572" s="9" t="s">
        <v>15</v>
      </c>
    </row>
    <row r="573" spans="1:56" x14ac:dyDescent="0.3">
      <c r="A573" t="s">
        <v>1967</v>
      </c>
      <c r="B573" t="s">
        <v>540</v>
      </c>
      <c r="D573" s="7">
        <v>7.2</v>
      </c>
      <c r="E573" t="s">
        <v>10</v>
      </c>
      <c r="F573" t="s">
        <v>11</v>
      </c>
      <c r="G573" t="s">
        <v>1968</v>
      </c>
      <c r="I573" t="s">
        <v>1969</v>
      </c>
      <c r="O573">
        <v>1968895</v>
      </c>
      <c r="P573">
        <v>749.49251560000005</v>
      </c>
      <c r="R573" s="56">
        <f t="shared" si="64"/>
        <v>772.48173600000007</v>
      </c>
      <c r="S573" s="90">
        <v>772.48680000000002</v>
      </c>
      <c r="T573" s="90">
        <v>772.48289999999997</v>
      </c>
      <c r="U573" s="90">
        <v>772.48059999999998</v>
      </c>
      <c r="V573" s="8">
        <v>276.23333333333329</v>
      </c>
      <c r="W573" s="55">
        <f t="shared" si="65"/>
        <v>750.49979207000001</v>
      </c>
      <c r="X573" s="86">
        <v>750.50049999999999</v>
      </c>
      <c r="Y573" s="86">
        <v>750.5009</v>
      </c>
      <c r="Z573" s="86">
        <v>750.50040000000001</v>
      </c>
      <c r="AA573" s="8">
        <v>279.33333333333331</v>
      </c>
      <c r="AB573" s="56">
        <f t="shared" si="66"/>
        <v>767.5263394000001</v>
      </c>
      <c r="AF573" s="64"/>
      <c r="AG573" s="55">
        <f t="shared" si="67"/>
        <v>732.48922140000002</v>
      </c>
      <c r="AH573" s="86"/>
      <c r="AI573" s="86"/>
      <c r="AJ573" s="86"/>
      <c r="AK573" s="64"/>
      <c r="AL573" s="55">
        <f t="shared" si="68"/>
        <v>748.4852396</v>
      </c>
      <c r="AP573" s="64"/>
      <c r="AQ573" s="65">
        <f t="shared" si="69"/>
        <v>784.46191720000002</v>
      </c>
      <c r="AR573" s="83"/>
      <c r="AS573" s="83"/>
      <c r="AT573" s="83"/>
      <c r="AU573" s="64"/>
      <c r="AV573" s="55">
        <f t="shared" si="70"/>
        <v>794.49071879999997</v>
      </c>
      <c r="AW573" s="86"/>
      <c r="AX573" s="86"/>
      <c r="AY573" s="86"/>
      <c r="AZ573" s="8">
        <v>283.4666666666667</v>
      </c>
      <c r="BA573" s="5">
        <f t="shared" si="71"/>
        <v>100</v>
      </c>
      <c r="BB573" s="5"/>
      <c r="BC573" t="s">
        <v>14</v>
      </c>
      <c r="BD573" s="9" t="s">
        <v>15</v>
      </c>
    </row>
    <row r="574" spans="1:56" x14ac:dyDescent="0.3">
      <c r="A574" t="s">
        <v>1970</v>
      </c>
      <c r="B574" t="s">
        <v>1971</v>
      </c>
      <c r="D574" s="7">
        <v>12.2</v>
      </c>
      <c r="E574" t="s">
        <v>10</v>
      </c>
      <c r="F574" t="s">
        <v>11</v>
      </c>
      <c r="G574" t="s">
        <v>1972</v>
      </c>
      <c r="I574" t="s">
        <v>1973</v>
      </c>
      <c r="O574">
        <v>1968900</v>
      </c>
      <c r="P574">
        <v>707.56173079999996</v>
      </c>
      <c r="R574" s="56">
        <f t="shared" si="64"/>
        <v>730.55095119999999</v>
      </c>
      <c r="S574" s="90">
        <v>730.54880000000003</v>
      </c>
      <c r="T574" s="90">
        <v>730.5489</v>
      </c>
      <c r="U574" s="90">
        <v>730.54409999999996</v>
      </c>
      <c r="V574" s="8">
        <v>301.0333333333333</v>
      </c>
      <c r="W574" s="55">
        <f t="shared" si="65"/>
        <v>708.56900726999993</v>
      </c>
      <c r="X574" s="86">
        <v>708.57100000000003</v>
      </c>
      <c r="Y574" s="86">
        <v>708.57349999999997</v>
      </c>
      <c r="Z574" s="86">
        <v>708.56949999999995</v>
      </c>
      <c r="AA574" s="8">
        <v>297.5333333333333</v>
      </c>
      <c r="AB574" s="56">
        <f t="shared" si="66"/>
        <v>725.59555460000001</v>
      </c>
      <c r="AF574" s="64"/>
      <c r="AG574" s="55">
        <f t="shared" si="67"/>
        <v>690.55843659999994</v>
      </c>
      <c r="AH574" s="86"/>
      <c r="AI574" s="86"/>
      <c r="AJ574" s="86"/>
      <c r="AK574" s="64"/>
      <c r="AL574" s="55">
        <f t="shared" si="68"/>
        <v>706.55445479999992</v>
      </c>
      <c r="AP574" s="64"/>
      <c r="AQ574" s="65">
        <f t="shared" si="69"/>
        <v>742.53113239999993</v>
      </c>
      <c r="AR574" s="83"/>
      <c r="AS574" s="83"/>
      <c r="AT574" s="83"/>
      <c r="AU574" s="64"/>
      <c r="AV574" s="55">
        <f t="shared" si="70"/>
        <v>752.55993399999988</v>
      </c>
      <c r="AW574" s="86"/>
      <c r="AX574" s="86"/>
      <c r="AY574" s="86"/>
      <c r="AZ574" s="8">
        <v>286.43333333333334</v>
      </c>
      <c r="BA574" s="5">
        <f t="shared" si="71"/>
        <v>100</v>
      </c>
      <c r="BB574" s="5"/>
      <c r="BC574" t="s">
        <v>14</v>
      </c>
      <c r="BD574" s="9" t="s">
        <v>15</v>
      </c>
    </row>
    <row r="575" spans="1:56" x14ac:dyDescent="0.3">
      <c r="A575" t="s">
        <v>1974</v>
      </c>
      <c r="B575" t="s">
        <v>1975</v>
      </c>
      <c r="D575" s="7">
        <v>16.3</v>
      </c>
      <c r="E575" t="s">
        <v>10</v>
      </c>
      <c r="F575" t="s">
        <v>11</v>
      </c>
      <c r="G575" t="s">
        <v>1976</v>
      </c>
      <c r="I575" t="s">
        <v>1977</v>
      </c>
      <c r="O575">
        <v>4247</v>
      </c>
      <c r="P575">
        <v>726.55868039999996</v>
      </c>
      <c r="R575" s="56">
        <f t="shared" si="64"/>
        <v>749.54790079999998</v>
      </c>
      <c r="S575" s="90">
        <v>749.55489999999998</v>
      </c>
      <c r="T575" s="90">
        <v>749.55269999999996</v>
      </c>
      <c r="U575" s="90">
        <v>749.55700000000002</v>
      </c>
      <c r="V575" s="8">
        <v>274.7</v>
      </c>
      <c r="W575" s="55">
        <f t="shared" si="65"/>
        <v>727.56595686999992</v>
      </c>
      <c r="X575" s="86">
        <v>727.57529999999997</v>
      </c>
      <c r="Y575" s="86">
        <v>727.57259999999997</v>
      </c>
      <c r="Z575" s="86">
        <v>727.57590000000005</v>
      </c>
      <c r="AA575" s="8">
        <v>278.09999999999997</v>
      </c>
      <c r="AB575" s="56">
        <f t="shared" si="66"/>
        <v>744.59250420000001</v>
      </c>
      <c r="AF575" s="64">
        <v>277.93333333333334</v>
      </c>
      <c r="AG575" s="55">
        <f t="shared" si="67"/>
        <v>709.55538619999993</v>
      </c>
      <c r="AH575" s="86"/>
      <c r="AI575" s="86"/>
      <c r="AJ575" s="86"/>
      <c r="AK575" s="64">
        <v>278.76666666666671</v>
      </c>
      <c r="AL575" s="55">
        <f t="shared" si="68"/>
        <v>725.55140439999991</v>
      </c>
      <c r="AP575" s="64"/>
      <c r="AQ575" s="65">
        <f t="shared" si="69"/>
        <v>761.52808199999993</v>
      </c>
      <c r="AR575" s="83"/>
      <c r="AS575" s="83"/>
      <c r="AT575" s="83"/>
      <c r="AU575" s="64"/>
      <c r="AV575" s="55">
        <f t="shared" si="70"/>
        <v>771.55688359999988</v>
      </c>
      <c r="AW575" s="86"/>
      <c r="AX575" s="86"/>
      <c r="AY575" s="86"/>
      <c r="AZ575" s="8"/>
      <c r="BA575" s="5">
        <f t="shared" si="71"/>
        <v>100</v>
      </c>
      <c r="BB575" s="5"/>
      <c r="BC575" t="s">
        <v>14</v>
      </c>
      <c r="BD575" s="9" t="s">
        <v>15</v>
      </c>
    </row>
    <row r="576" spans="1:56" x14ac:dyDescent="0.3">
      <c r="A576" t="s">
        <v>1978</v>
      </c>
      <c r="B576" t="s">
        <v>1979</v>
      </c>
      <c r="D576" s="7">
        <v>2</v>
      </c>
      <c r="E576" t="s">
        <v>10</v>
      </c>
      <c r="F576" t="s">
        <v>11</v>
      </c>
      <c r="G576" t="s">
        <v>1980</v>
      </c>
      <c r="I576" t="s">
        <v>1981</v>
      </c>
      <c r="O576">
        <v>62388</v>
      </c>
      <c r="P576">
        <v>325.20753860000002</v>
      </c>
      <c r="R576" s="56">
        <f t="shared" si="64"/>
        <v>348.19675900000004</v>
      </c>
      <c r="S576" s="90">
        <v>348.19729999999998</v>
      </c>
      <c r="T576" s="90">
        <v>348.19529999999997</v>
      </c>
      <c r="U576" s="90">
        <v>348.19670000000002</v>
      </c>
      <c r="V576" s="8">
        <v>177.69999999999996</v>
      </c>
      <c r="W576" s="55">
        <f t="shared" si="65"/>
        <v>326.21481507000004</v>
      </c>
      <c r="AA576" s="8"/>
      <c r="AB576" s="56">
        <f t="shared" si="66"/>
        <v>343.24136240000001</v>
      </c>
      <c r="AF576" s="64"/>
      <c r="AG576" s="55">
        <f t="shared" si="67"/>
        <v>308.20424440000005</v>
      </c>
      <c r="AH576" s="86"/>
      <c r="AI576" s="86"/>
      <c r="AJ576" s="86"/>
      <c r="AK576" s="64"/>
      <c r="AL576" s="55">
        <f t="shared" si="68"/>
        <v>324.20026260000003</v>
      </c>
      <c r="AP576" s="64">
        <v>184.4</v>
      </c>
      <c r="AQ576" s="65">
        <f t="shared" si="69"/>
        <v>360.17694020000005</v>
      </c>
      <c r="AR576" s="83"/>
      <c r="AS576" s="83"/>
      <c r="AT576" s="83"/>
      <c r="AU576" s="64"/>
      <c r="AV576" s="55">
        <f t="shared" si="70"/>
        <v>370.20574180000006</v>
      </c>
      <c r="AW576" s="86"/>
      <c r="AX576" s="86"/>
      <c r="AY576" s="86"/>
      <c r="AZ576" s="8"/>
      <c r="BA576" s="5" t="e">
        <f t="shared" si="71"/>
        <v>#DIV/0!</v>
      </c>
      <c r="BB576" s="5"/>
      <c r="BC576" t="s">
        <v>14</v>
      </c>
      <c r="BD576" s="9" t="s">
        <v>15</v>
      </c>
    </row>
    <row r="577" spans="1:56" x14ac:dyDescent="0.3">
      <c r="A577" t="s">
        <v>1982</v>
      </c>
      <c r="B577" t="s">
        <v>1983</v>
      </c>
      <c r="D577" s="7">
        <v>6.8</v>
      </c>
      <c r="E577" t="s">
        <v>10</v>
      </c>
      <c r="F577" t="s">
        <v>11</v>
      </c>
      <c r="G577" t="s">
        <v>1984</v>
      </c>
      <c r="I577" t="s">
        <v>1985</v>
      </c>
      <c r="O577">
        <v>1968890</v>
      </c>
      <c r="P577">
        <v>1078.6134724000001</v>
      </c>
      <c r="R577" s="56">
        <f t="shared" si="64"/>
        <v>1101.6026928000001</v>
      </c>
      <c r="S577" s="90">
        <v>1101.6045999999999</v>
      </c>
      <c r="T577" s="90">
        <v>1101.6048000000001</v>
      </c>
      <c r="U577" s="90">
        <v>1101.604</v>
      </c>
      <c r="V577" s="8">
        <v>329.26666666666665</v>
      </c>
      <c r="W577" s="55">
        <f t="shared" si="65"/>
        <v>1079.6207488700002</v>
      </c>
      <c r="X577" s="86">
        <v>1079.6234999999999</v>
      </c>
      <c r="Y577" s="86">
        <v>1079.6215</v>
      </c>
      <c r="Z577" s="86">
        <v>1079.6222</v>
      </c>
      <c r="AA577" s="8">
        <v>322.89999999999998</v>
      </c>
      <c r="AB577" s="56">
        <f t="shared" si="66"/>
        <v>1096.6472962</v>
      </c>
      <c r="AF577" s="64">
        <v>329.63333333333338</v>
      </c>
      <c r="AG577" s="55">
        <f t="shared" si="67"/>
        <v>1061.6101782000001</v>
      </c>
      <c r="AH577" s="86"/>
      <c r="AI577" s="86"/>
      <c r="AJ577" s="86"/>
      <c r="AK577" s="64"/>
      <c r="AL577" s="55">
        <f t="shared" si="68"/>
        <v>1077.6061964</v>
      </c>
      <c r="AP577" s="64">
        <v>329.90000000000003</v>
      </c>
      <c r="AQ577" s="65">
        <f t="shared" si="69"/>
        <v>1113.5828740000002</v>
      </c>
      <c r="AR577" s="83"/>
      <c r="AS577" s="83"/>
      <c r="AT577" s="83"/>
      <c r="AU577" s="64"/>
      <c r="AV577" s="55">
        <f t="shared" si="70"/>
        <v>1123.6116756000001</v>
      </c>
      <c r="AW577" s="86"/>
      <c r="AX577" s="86"/>
      <c r="AY577" s="86"/>
      <c r="AZ577" s="8">
        <v>331.96666666666664</v>
      </c>
      <c r="BA577" s="5">
        <f t="shared" si="71"/>
        <v>-2.1678538247135513</v>
      </c>
      <c r="BB577" s="5"/>
      <c r="BC577" t="s">
        <v>14</v>
      </c>
      <c r="BD577" s="9" t="s">
        <v>15</v>
      </c>
    </row>
    <row r="578" spans="1:56" x14ac:dyDescent="0.3">
      <c r="A578" t="s">
        <v>1986</v>
      </c>
      <c r="B578" t="s">
        <v>1987</v>
      </c>
      <c r="D578" s="7">
        <v>9.9</v>
      </c>
      <c r="E578" t="s">
        <v>10</v>
      </c>
      <c r="F578" t="s">
        <v>11</v>
      </c>
      <c r="G578" t="s">
        <v>1988</v>
      </c>
      <c r="I578" t="s">
        <v>1989</v>
      </c>
      <c r="O578">
        <v>57607</v>
      </c>
      <c r="P578">
        <v>382.3235482</v>
      </c>
      <c r="R578" s="56">
        <f t="shared" si="64"/>
        <v>405.31276860000003</v>
      </c>
      <c r="S578" s="90">
        <v>405.31189999999998</v>
      </c>
      <c r="T578" s="90">
        <v>405.31259999999997</v>
      </c>
      <c r="U578" s="90">
        <v>405.31310000000002</v>
      </c>
      <c r="V578" s="8">
        <v>239.23333333333332</v>
      </c>
      <c r="W578" s="55">
        <f t="shared" si="65"/>
        <v>383.33082467000003</v>
      </c>
      <c r="AA578" s="8"/>
      <c r="AB578" s="56">
        <f t="shared" si="66"/>
        <v>400.357372</v>
      </c>
      <c r="AF578" s="64"/>
      <c r="AG578" s="55">
        <f t="shared" si="67"/>
        <v>365.32025400000003</v>
      </c>
      <c r="AH578" s="86"/>
      <c r="AI578" s="86"/>
      <c r="AJ578" s="86"/>
      <c r="AK578" s="64"/>
      <c r="AL578" s="55">
        <f t="shared" si="68"/>
        <v>381.31627220000001</v>
      </c>
      <c r="AP578" s="64"/>
      <c r="AQ578" s="65">
        <f t="shared" si="69"/>
        <v>417.29294980000003</v>
      </c>
      <c r="AR578" s="83"/>
      <c r="AS578" s="83"/>
      <c r="AT578" s="83"/>
      <c r="AU578" s="64"/>
      <c r="AV578" s="55">
        <f t="shared" si="70"/>
        <v>427.32175140000004</v>
      </c>
      <c r="AW578" s="86"/>
      <c r="AX578" s="86"/>
      <c r="AY578" s="86"/>
      <c r="AZ578" s="8"/>
      <c r="BA578" s="5" t="e">
        <f t="shared" si="71"/>
        <v>#DIV/0!</v>
      </c>
      <c r="BB578" s="5"/>
      <c r="BC578" t="s">
        <v>14</v>
      </c>
      <c r="BD578" s="9" t="s">
        <v>15</v>
      </c>
    </row>
    <row r="579" spans="1:56" x14ac:dyDescent="0.3">
      <c r="A579" t="s">
        <v>1990</v>
      </c>
      <c r="B579" t="s">
        <v>338</v>
      </c>
      <c r="D579" s="7">
        <v>12.4</v>
      </c>
      <c r="E579" t="s">
        <v>10</v>
      </c>
      <c r="F579" t="s">
        <v>11</v>
      </c>
      <c r="G579" t="s">
        <v>1991</v>
      </c>
      <c r="I579" t="s">
        <v>1992</v>
      </c>
      <c r="O579">
        <v>318026</v>
      </c>
      <c r="P579">
        <v>733.56212500000004</v>
      </c>
      <c r="R579" s="56">
        <f t="shared" ref="R579:R642" si="72">P579+22.989769-0.0005486</f>
        <v>756.55134540000006</v>
      </c>
      <c r="S579" s="90">
        <v>756.56100000000004</v>
      </c>
      <c r="T579" s="90">
        <v>756.54510000000005</v>
      </c>
      <c r="U579" s="90">
        <v>756.54859999999996</v>
      </c>
      <c r="V579" s="8">
        <v>289.2</v>
      </c>
      <c r="W579" s="55">
        <f t="shared" ref="W579:W642" si="73">P579+1.00727647</f>
        <v>734.56940147</v>
      </c>
      <c r="X579" s="86">
        <v>734.56960000000004</v>
      </c>
      <c r="Y579" s="86">
        <v>734.57050000000004</v>
      </c>
      <c r="Z579" s="86">
        <v>734.57090000000005</v>
      </c>
      <c r="AA579" s="8">
        <v>285.23333333333329</v>
      </c>
      <c r="AB579" s="56">
        <f t="shared" ref="AB579:AB642" si="74">P579+18.0343724-0.0005486</f>
        <v>751.59594880000009</v>
      </c>
      <c r="AF579" s="64"/>
      <c r="AG579" s="55">
        <f t="shared" ref="AG579:AG642" si="75">P579-18.0105642+1.00727</f>
        <v>716.55883080000001</v>
      </c>
      <c r="AH579" s="86"/>
      <c r="AI579" s="86"/>
      <c r="AJ579" s="86"/>
      <c r="AK579" s="64"/>
      <c r="AL579" s="55">
        <f t="shared" ref="AL579:AL642" si="76">P579-1.007276</f>
        <v>732.55484899999999</v>
      </c>
      <c r="AP579" s="64"/>
      <c r="AQ579" s="65">
        <f t="shared" ref="AQ579:AQ642" si="77">P579+34.968853+0.0005486</f>
        <v>768.53152660000001</v>
      </c>
      <c r="AR579" s="83"/>
      <c r="AS579" s="83"/>
      <c r="AT579" s="83"/>
      <c r="AU579" s="64"/>
      <c r="AV579" s="55">
        <f t="shared" ref="AV579:AV642" si="78">P579-1.007276+46.0054792</f>
        <v>778.56032819999996</v>
      </c>
      <c r="AW579" s="86"/>
      <c r="AX579" s="86"/>
      <c r="AY579" s="86"/>
      <c r="AZ579" s="8">
        <v>289.23333333333329</v>
      </c>
      <c r="BA579" s="5">
        <f t="shared" ref="BA579:BA642" si="79">(AA579-AP579)/AA579*100</f>
        <v>100</v>
      </c>
      <c r="BB579" s="5"/>
      <c r="BC579" t="s">
        <v>14</v>
      </c>
      <c r="BD579" s="9" t="s">
        <v>15</v>
      </c>
    </row>
    <row r="580" spans="1:56" x14ac:dyDescent="0.3">
      <c r="A580" t="s">
        <v>1993</v>
      </c>
      <c r="B580" t="s">
        <v>1994</v>
      </c>
      <c r="D580" s="7">
        <v>10.9</v>
      </c>
      <c r="E580" t="s">
        <v>10</v>
      </c>
      <c r="F580" t="s">
        <v>11</v>
      </c>
      <c r="G580" t="s">
        <v>1995</v>
      </c>
      <c r="I580" t="s">
        <v>1996</v>
      </c>
      <c r="O580">
        <v>1968905</v>
      </c>
      <c r="P580">
        <v>805.54687000000001</v>
      </c>
      <c r="R580" s="56">
        <f t="shared" si="72"/>
        <v>828.53609040000003</v>
      </c>
      <c r="S580" s="90">
        <v>828.53920000000005</v>
      </c>
      <c r="T580" s="90">
        <v>828.53710000000001</v>
      </c>
      <c r="U580" s="90">
        <v>828.53530000000001</v>
      </c>
      <c r="V580" s="8">
        <v>296.93333333333334</v>
      </c>
      <c r="W580" s="55">
        <f t="shared" si="73"/>
        <v>806.55414646999998</v>
      </c>
      <c r="X580" s="86">
        <v>806.5548</v>
      </c>
      <c r="Y580" s="86">
        <v>806.55499999999995</v>
      </c>
      <c r="Z580" s="86">
        <v>806.55399999999997</v>
      </c>
      <c r="AA580" s="8">
        <v>297.16666666666669</v>
      </c>
      <c r="AB580" s="56">
        <f t="shared" si="74"/>
        <v>823.58069380000006</v>
      </c>
      <c r="AF580" s="64">
        <v>297.7</v>
      </c>
      <c r="AG580" s="55">
        <f t="shared" si="75"/>
        <v>788.54357579999999</v>
      </c>
      <c r="AH580" s="86"/>
      <c r="AI580" s="86"/>
      <c r="AJ580" s="86"/>
      <c r="AK580" s="64"/>
      <c r="AL580" s="55">
        <f t="shared" si="76"/>
        <v>804.53959399999997</v>
      </c>
      <c r="AP580" s="64">
        <v>291.3</v>
      </c>
      <c r="AQ580" s="65">
        <f t="shared" si="77"/>
        <v>840.51627159999998</v>
      </c>
      <c r="AR580" s="83"/>
      <c r="AS580" s="83"/>
      <c r="AT580" s="83"/>
      <c r="AU580" s="64"/>
      <c r="AV580" s="55">
        <f t="shared" si="78"/>
        <v>850.54507319999993</v>
      </c>
      <c r="AW580" s="86"/>
      <c r="AX580" s="86"/>
      <c r="AY580" s="86"/>
      <c r="AZ580" s="8"/>
      <c r="BA580" s="5">
        <f t="shared" si="79"/>
        <v>1.9742007851934966</v>
      </c>
      <c r="BB580" s="5"/>
      <c r="BC580" t="s">
        <v>14</v>
      </c>
      <c r="BD580" s="9" t="s">
        <v>15</v>
      </c>
    </row>
    <row r="581" spans="1:56" x14ac:dyDescent="0.3">
      <c r="A581" s="44" t="s">
        <v>1997</v>
      </c>
      <c r="B581" t="s">
        <v>1998</v>
      </c>
      <c r="D581" s="7">
        <v>11.5</v>
      </c>
      <c r="E581" t="s">
        <v>10</v>
      </c>
      <c r="F581" t="s">
        <v>11</v>
      </c>
      <c r="G581" t="s">
        <v>1999</v>
      </c>
      <c r="I581" t="s">
        <v>2000</v>
      </c>
      <c r="O581">
        <v>1968907</v>
      </c>
      <c r="P581">
        <v>692.49919379999994</v>
      </c>
      <c r="R581" s="56">
        <f t="shared" si="72"/>
        <v>715.48841419999997</v>
      </c>
      <c r="V581" s="8"/>
      <c r="W581" s="55">
        <f t="shared" si="73"/>
        <v>693.50647026999991</v>
      </c>
      <c r="X581" s="86">
        <v>693.50630000000001</v>
      </c>
      <c r="Y581" s="86">
        <v>693.50670000000002</v>
      </c>
      <c r="Z581" s="86">
        <v>693.50699999999995</v>
      </c>
      <c r="AA581" s="8">
        <v>283.63333333333338</v>
      </c>
      <c r="AB581" s="56">
        <f t="shared" si="74"/>
        <v>710.53301759999999</v>
      </c>
      <c r="AF581" s="64">
        <v>283.53333333333336</v>
      </c>
      <c r="AG581" s="55">
        <f t="shared" si="75"/>
        <v>675.49589959999992</v>
      </c>
      <c r="AH581" s="86"/>
      <c r="AI581" s="86"/>
      <c r="AJ581" s="86"/>
      <c r="AK581" s="64"/>
      <c r="AL581" s="55">
        <f t="shared" si="76"/>
        <v>691.4919177999999</v>
      </c>
      <c r="AP581" s="77">
        <v>266.06666666666666</v>
      </c>
      <c r="AQ581" s="65">
        <f t="shared" si="77"/>
        <v>727.46859539999991</v>
      </c>
      <c r="AR581" s="83"/>
      <c r="AS581" s="83"/>
      <c r="AT581" s="83"/>
      <c r="AU581" s="64"/>
      <c r="AV581" s="55">
        <f t="shared" si="78"/>
        <v>737.49739699999986</v>
      </c>
      <c r="AW581" s="86"/>
      <c r="AX581" s="86"/>
      <c r="AY581" s="86"/>
      <c r="AZ581" s="8"/>
      <c r="BA581" s="5">
        <f t="shared" si="79"/>
        <v>6.1934422376307614</v>
      </c>
      <c r="BB581" s="5"/>
      <c r="BC581" t="s">
        <v>14</v>
      </c>
      <c r="BD581" s="9" t="s">
        <v>15</v>
      </c>
    </row>
    <row r="582" spans="1:56" x14ac:dyDescent="0.3">
      <c r="A582" t="s">
        <v>2001</v>
      </c>
      <c r="B582" t="s">
        <v>1277</v>
      </c>
      <c r="D582" s="7">
        <v>13.7</v>
      </c>
      <c r="E582" t="s">
        <v>10</v>
      </c>
      <c r="F582" t="s">
        <v>11</v>
      </c>
      <c r="G582" t="s">
        <v>2002</v>
      </c>
      <c r="I582" t="s">
        <v>2003</v>
      </c>
      <c r="O582">
        <v>59486</v>
      </c>
      <c r="P582">
        <v>787.60907259999999</v>
      </c>
      <c r="R582" s="56">
        <f t="shared" si="72"/>
        <v>810.59829300000001</v>
      </c>
      <c r="S582" s="90">
        <v>810.59059999999999</v>
      </c>
      <c r="T582" s="90">
        <v>810.59460000000001</v>
      </c>
      <c r="U582" s="90">
        <v>810.59860000000003</v>
      </c>
      <c r="V582" s="8">
        <v>298.26666666666665</v>
      </c>
      <c r="W582" s="55">
        <f t="shared" si="73"/>
        <v>788.61634906999996</v>
      </c>
      <c r="X582" s="86">
        <v>788.61659999999995</v>
      </c>
      <c r="Y582" s="86">
        <v>788.61590000000001</v>
      </c>
      <c r="Z582" s="86">
        <v>788.61779999999999</v>
      </c>
      <c r="AA582" s="8">
        <v>295.23333333333329</v>
      </c>
      <c r="AB582" s="56">
        <f t="shared" si="74"/>
        <v>805.64289640000004</v>
      </c>
      <c r="AF582" s="64"/>
      <c r="AG582" s="55">
        <f t="shared" si="75"/>
        <v>770.60577839999996</v>
      </c>
      <c r="AH582" s="86"/>
      <c r="AI582" s="86"/>
      <c r="AJ582" s="86"/>
      <c r="AK582" s="64"/>
      <c r="AL582" s="55">
        <f t="shared" si="76"/>
        <v>786.60179659999994</v>
      </c>
      <c r="AP582" s="64"/>
      <c r="AQ582" s="65">
        <f t="shared" si="77"/>
        <v>822.57847419999996</v>
      </c>
      <c r="AR582" s="83"/>
      <c r="AS582" s="83"/>
      <c r="AT582" s="83"/>
      <c r="AU582" s="64"/>
      <c r="AV582" s="55">
        <f t="shared" si="78"/>
        <v>832.60727579999991</v>
      </c>
      <c r="AW582" s="86"/>
      <c r="AX582" s="86"/>
      <c r="AY582" s="86"/>
      <c r="AZ582" s="8">
        <v>299.5333333333333</v>
      </c>
      <c r="BA582" s="5">
        <f t="shared" si="79"/>
        <v>100</v>
      </c>
      <c r="BB582" s="5"/>
      <c r="BC582" t="s">
        <v>14</v>
      </c>
      <c r="BD582" s="9" t="s">
        <v>15</v>
      </c>
    </row>
    <row r="583" spans="1:56" x14ac:dyDescent="0.3">
      <c r="A583" t="s">
        <v>2004</v>
      </c>
      <c r="B583" t="s">
        <v>2005</v>
      </c>
      <c r="D583" s="7">
        <v>14.7</v>
      </c>
      <c r="E583" t="s">
        <v>10</v>
      </c>
      <c r="F583" t="s">
        <v>11</v>
      </c>
      <c r="G583" t="s">
        <v>2006</v>
      </c>
      <c r="I583" t="s">
        <v>2007</v>
      </c>
      <c r="O583">
        <v>4560</v>
      </c>
      <c r="P583">
        <v>668.53794619999996</v>
      </c>
      <c r="R583" s="56">
        <f t="shared" si="72"/>
        <v>691.52716659999999</v>
      </c>
      <c r="S583" s="90">
        <v>691.52650000000006</v>
      </c>
      <c r="T583" s="90">
        <v>691.52670000000001</v>
      </c>
      <c r="U583" s="90">
        <v>691.52790000000005</v>
      </c>
      <c r="V583" s="8">
        <v>274.7</v>
      </c>
      <c r="W583" s="55">
        <f t="shared" si="73"/>
        <v>669.54522266999993</v>
      </c>
      <c r="AA583" s="8"/>
      <c r="AB583" s="56">
        <f t="shared" si="74"/>
        <v>686.57177000000001</v>
      </c>
      <c r="AF583" s="64">
        <v>275.89999999999998</v>
      </c>
      <c r="AG583" s="55">
        <f t="shared" si="75"/>
        <v>651.53465199999994</v>
      </c>
      <c r="AH583" s="86"/>
      <c r="AI583" s="86"/>
      <c r="AJ583" s="86"/>
      <c r="AK583" s="64"/>
      <c r="AL583" s="55">
        <f t="shared" si="76"/>
        <v>667.53067019999992</v>
      </c>
      <c r="AP583" s="64"/>
      <c r="AQ583" s="65">
        <f t="shared" si="77"/>
        <v>703.50734779999993</v>
      </c>
      <c r="AR583" s="83"/>
      <c r="AS583" s="83"/>
      <c r="AT583" s="83"/>
      <c r="AU583" s="64"/>
      <c r="AV583" s="55">
        <f t="shared" si="78"/>
        <v>713.53614939999989</v>
      </c>
      <c r="AW583" s="86"/>
      <c r="AX583" s="86"/>
      <c r="AY583" s="86"/>
      <c r="AZ583" s="8">
        <v>276.50000000000006</v>
      </c>
      <c r="BA583" s="5" t="e">
        <f t="shared" si="79"/>
        <v>#DIV/0!</v>
      </c>
      <c r="BB583" s="5"/>
      <c r="BC583" t="s">
        <v>14</v>
      </c>
      <c r="BD583" s="9" t="s">
        <v>15</v>
      </c>
    </row>
    <row r="584" spans="1:56" x14ac:dyDescent="0.3">
      <c r="A584" t="s">
        <v>2008</v>
      </c>
      <c r="B584" t="s">
        <v>2009</v>
      </c>
      <c r="D584" s="7">
        <v>16.7</v>
      </c>
      <c r="E584" t="s">
        <v>10</v>
      </c>
      <c r="F584" t="s">
        <v>11</v>
      </c>
      <c r="G584" t="s">
        <v>2010</v>
      </c>
      <c r="I584" t="s">
        <v>2011</v>
      </c>
      <c r="O584">
        <v>1968910</v>
      </c>
      <c r="P584">
        <v>981.77612880000004</v>
      </c>
      <c r="R584" s="56">
        <f t="shared" si="72"/>
        <v>1004.7653492000001</v>
      </c>
      <c r="S584" s="90">
        <v>1004.765</v>
      </c>
      <c r="T584" s="90">
        <v>1004.7626</v>
      </c>
      <c r="U584" s="90">
        <v>1004.7679000000001</v>
      </c>
      <c r="V584" s="8">
        <v>335.9666666666667</v>
      </c>
      <c r="W584" s="55">
        <f t="shared" si="73"/>
        <v>982.78340527</v>
      </c>
      <c r="X584" s="86">
        <v>982.78449999999998</v>
      </c>
      <c r="Y584" s="86">
        <v>982.78210000000001</v>
      </c>
      <c r="Z584" s="86">
        <v>982.77850000000001</v>
      </c>
      <c r="AA584" s="8">
        <v>336.40000000000003</v>
      </c>
      <c r="AB584" s="56">
        <f t="shared" si="74"/>
        <v>999.80995260000009</v>
      </c>
      <c r="AF584" s="64">
        <v>338.2</v>
      </c>
      <c r="AG584" s="55">
        <f t="shared" si="75"/>
        <v>964.77283460000001</v>
      </c>
      <c r="AH584" s="86"/>
      <c r="AI584" s="86"/>
      <c r="AJ584" s="86"/>
      <c r="AK584" s="64"/>
      <c r="AL584" s="55">
        <f t="shared" si="76"/>
        <v>980.76885279999999</v>
      </c>
      <c r="AP584" s="64">
        <v>329.36666666666667</v>
      </c>
      <c r="AQ584" s="65">
        <f t="shared" si="77"/>
        <v>1016.7455304</v>
      </c>
      <c r="AR584" s="83"/>
      <c r="AS584" s="83"/>
      <c r="AT584" s="83"/>
      <c r="AU584" s="64"/>
      <c r="AV584" s="55">
        <f t="shared" si="78"/>
        <v>1026.774332</v>
      </c>
      <c r="AW584" s="86"/>
      <c r="AX584" s="86"/>
      <c r="AY584" s="86"/>
      <c r="AZ584" s="8"/>
      <c r="BA584" s="5">
        <f t="shared" si="79"/>
        <v>2.0907649623464208</v>
      </c>
      <c r="BB584" s="5"/>
      <c r="BC584" t="s">
        <v>14</v>
      </c>
      <c r="BD584" s="9" t="s">
        <v>15</v>
      </c>
    </row>
    <row r="585" spans="1:56" x14ac:dyDescent="0.3">
      <c r="A585" t="s">
        <v>2012</v>
      </c>
      <c r="B585" t="s">
        <v>2013</v>
      </c>
      <c r="D585" s="7">
        <v>11.7</v>
      </c>
      <c r="E585" t="s">
        <v>10</v>
      </c>
      <c r="F585" t="s">
        <v>11</v>
      </c>
      <c r="G585" t="s">
        <v>2014</v>
      </c>
      <c r="I585" t="s">
        <v>2015</v>
      </c>
      <c r="O585">
        <v>1968906</v>
      </c>
      <c r="P585">
        <v>744.53049220000003</v>
      </c>
      <c r="R585" s="56">
        <f t="shared" si="72"/>
        <v>767.51971260000005</v>
      </c>
      <c r="V585" s="8"/>
      <c r="W585" s="55">
        <f t="shared" si="73"/>
        <v>745.53776866999999</v>
      </c>
      <c r="X585" s="86">
        <v>745.54150000000004</v>
      </c>
      <c r="Y585" s="86">
        <v>745.53420000000006</v>
      </c>
      <c r="Z585" s="86">
        <v>745.54160000000002</v>
      </c>
      <c r="AA585" s="8">
        <v>286.86666666666667</v>
      </c>
      <c r="AB585" s="56">
        <f t="shared" si="74"/>
        <v>762.56431600000008</v>
      </c>
      <c r="AF585" s="64">
        <v>286.90000000000003</v>
      </c>
      <c r="AG585" s="55">
        <f t="shared" si="75"/>
        <v>727.527198</v>
      </c>
      <c r="AH585" s="86"/>
      <c r="AI585" s="86"/>
      <c r="AJ585" s="86"/>
      <c r="AK585" s="64"/>
      <c r="AL585" s="55">
        <f t="shared" si="76"/>
        <v>743.52321619999998</v>
      </c>
      <c r="AP585" s="64">
        <v>274.8</v>
      </c>
      <c r="AQ585" s="65">
        <f t="shared" si="77"/>
        <v>779.4998938</v>
      </c>
      <c r="AR585" s="83"/>
      <c r="AS585" s="83"/>
      <c r="AT585" s="83"/>
      <c r="AU585" s="64"/>
      <c r="AV585" s="55">
        <f t="shared" si="78"/>
        <v>789.52869539999995</v>
      </c>
      <c r="AW585" s="86"/>
      <c r="AX585" s="86"/>
      <c r="AY585" s="86"/>
      <c r="AZ585" s="8"/>
      <c r="BA585" s="5">
        <f t="shared" si="79"/>
        <v>4.2063676504764107</v>
      </c>
      <c r="BB585" s="5"/>
      <c r="BC585" t="s">
        <v>14</v>
      </c>
      <c r="BD585" s="9" t="s">
        <v>15</v>
      </c>
    </row>
    <row r="586" spans="1:56" x14ac:dyDescent="0.3">
      <c r="A586" t="s">
        <v>2016</v>
      </c>
      <c r="B586" t="s">
        <v>2017</v>
      </c>
      <c r="D586" s="7">
        <v>10.199999999999999</v>
      </c>
      <c r="E586" t="s">
        <v>10</v>
      </c>
      <c r="F586" t="s">
        <v>11</v>
      </c>
      <c r="G586" t="s">
        <v>2018</v>
      </c>
      <c r="I586" t="s">
        <v>2019</v>
      </c>
      <c r="O586">
        <v>40492</v>
      </c>
      <c r="P586">
        <v>835.51517739999997</v>
      </c>
      <c r="R586" s="56">
        <f t="shared" si="72"/>
        <v>858.50439779999999</v>
      </c>
      <c r="S586" s="90">
        <v>858.50250000000005</v>
      </c>
      <c r="T586" s="90">
        <v>858.50559999999996</v>
      </c>
      <c r="U586" s="90">
        <v>858.50480000000005</v>
      </c>
      <c r="V586" s="8">
        <v>291.40000000000003</v>
      </c>
      <c r="W586" s="55">
        <f t="shared" si="73"/>
        <v>836.52245386999994</v>
      </c>
      <c r="X586" s="86">
        <v>836.52160000000003</v>
      </c>
      <c r="Y586" s="86">
        <v>836.52250000000004</v>
      </c>
      <c r="Z586" s="86">
        <v>836.52189999999996</v>
      </c>
      <c r="AA586" s="8">
        <v>286.83333333333331</v>
      </c>
      <c r="AB586" s="56">
        <f t="shared" si="74"/>
        <v>853.54900120000002</v>
      </c>
      <c r="AF586" s="64"/>
      <c r="AG586" s="55">
        <f t="shared" si="75"/>
        <v>818.51188319999994</v>
      </c>
      <c r="AH586" s="86"/>
      <c r="AI586" s="86"/>
      <c r="AJ586" s="86"/>
      <c r="AK586" s="64"/>
      <c r="AL586" s="55">
        <f t="shared" si="76"/>
        <v>834.50790139999992</v>
      </c>
      <c r="AP586" s="64">
        <v>285.26666666666671</v>
      </c>
      <c r="AQ586" s="65">
        <f t="shared" si="77"/>
        <v>870.48457899999994</v>
      </c>
      <c r="AR586" s="83"/>
      <c r="AS586" s="83"/>
      <c r="AT586" s="83"/>
      <c r="AU586" s="64"/>
      <c r="AV586" s="55">
        <f t="shared" si="78"/>
        <v>880.51338059999989</v>
      </c>
      <c r="AW586" s="86"/>
      <c r="AX586" s="86"/>
      <c r="AY586" s="86"/>
      <c r="AZ586" s="8"/>
      <c r="BA586" s="5">
        <f t="shared" si="79"/>
        <v>0.54619407321322699</v>
      </c>
      <c r="BB586" s="5"/>
      <c r="BC586" t="s">
        <v>14</v>
      </c>
      <c r="BD586" s="9" t="s">
        <v>15</v>
      </c>
    </row>
    <row r="587" spans="1:56" x14ac:dyDescent="0.3">
      <c r="A587" t="s">
        <v>2020</v>
      </c>
      <c r="B587" t="s">
        <v>1581</v>
      </c>
      <c r="D587" s="7">
        <v>17</v>
      </c>
      <c r="E587" t="s">
        <v>10</v>
      </c>
      <c r="F587" t="s">
        <v>11</v>
      </c>
      <c r="G587" t="s">
        <v>2021</v>
      </c>
      <c r="I587" t="s">
        <v>2022</v>
      </c>
      <c r="O587">
        <v>1968904</v>
      </c>
      <c r="P587">
        <v>665.63217580000003</v>
      </c>
      <c r="R587" s="56">
        <f t="shared" si="72"/>
        <v>688.62139620000005</v>
      </c>
      <c r="S587" s="90">
        <v>688.62049999999999</v>
      </c>
      <c r="T587" s="90">
        <v>688.62</v>
      </c>
      <c r="U587" s="90">
        <v>688.61890000000005</v>
      </c>
      <c r="V587" s="8">
        <v>281.56666666666666</v>
      </c>
      <c r="W587" s="55">
        <f t="shared" si="73"/>
        <v>666.63945226999999</v>
      </c>
      <c r="X587" s="86">
        <v>666.64070000000004</v>
      </c>
      <c r="Y587" s="86">
        <v>666.6404</v>
      </c>
      <c r="Z587" s="86">
        <v>666.64</v>
      </c>
      <c r="AA587" s="8">
        <v>284.89999999999998</v>
      </c>
      <c r="AB587" s="56">
        <f t="shared" si="74"/>
        <v>683.66599960000008</v>
      </c>
      <c r="AF587" s="64"/>
      <c r="AG587" s="55">
        <f t="shared" si="75"/>
        <v>648.6288816</v>
      </c>
      <c r="AH587" s="86"/>
      <c r="AI587" s="86"/>
      <c r="AJ587" s="86"/>
      <c r="AK587" s="64">
        <v>284.7</v>
      </c>
      <c r="AL587" s="55">
        <f t="shared" si="76"/>
        <v>664.62489979999998</v>
      </c>
      <c r="AP587" s="64">
        <v>285.43333333333334</v>
      </c>
      <c r="AQ587" s="65">
        <f t="shared" si="77"/>
        <v>700.6015774</v>
      </c>
      <c r="AR587" s="83"/>
      <c r="AS587" s="83"/>
      <c r="AT587" s="83"/>
      <c r="AU587" s="64">
        <v>278.90000000000003</v>
      </c>
      <c r="AV587" s="55">
        <f t="shared" si="78"/>
        <v>710.63037899999995</v>
      </c>
      <c r="AW587" s="86"/>
      <c r="AX587" s="86"/>
      <c r="AY587" s="86"/>
      <c r="AZ587" s="8">
        <v>285</v>
      </c>
      <c r="BA587" s="5">
        <f t="shared" si="79"/>
        <v>-0.18720018720019654</v>
      </c>
      <c r="BB587" s="5"/>
      <c r="BC587" t="s">
        <v>14</v>
      </c>
      <c r="BD587" s="9" t="s">
        <v>15</v>
      </c>
    </row>
    <row r="588" spans="1:56" x14ac:dyDescent="0.3">
      <c r="A588" s="44" t="s">
        <v>2023</v>
      </c>
      <c r="B588" t="s">
        <v>2024</v>
      </c>
      <c r="D588" s="7">
        <v>10.5</v>
      </c>
      <c r="E588" t="s">
        <v>10</v>
      </c>
      <c r="F588" t="s">
        <v>11</v>
      </c>
      <c r="G588" t="s">
        <v>2025</v>
      </c>
      <c r="I588" t="s">
        <v>2026</v>
      </c>
      <c r="O588">
        <v>1968911</v>
      </c>
      <c r="P588">
        <v>599.46783559999994</v>
      </c>
      <c r="R588" s="56">
        <f t="shared" si="72"/>
        <v>622.45705599999997</v>
      </c>
      <c r="S588" s="90">
        <v>622.45730000000003</v>
      </c>
      <c r="T588" s="90">
        <v>622.46040000000005</v>
      </c>
      <c r="U588" s="90">
        <v>622.45830000000001</v>
      </c>
      <c r="V588" s="8">
        <v>261.86666666666662</v>
      </c>
      <c r="W588" s="55">
        <f t="shared" si="73"/>
        <v>600.47511206999991</v>
      </c>
      <c r="AA588" s="8"/>
      <c r="AB588" s="56">
        <f t="shared" si="74"/>
        <v>617.50165939999999</v>
      </c>
      <c r="AF588" s="64">
        <v>268.7</v>
      </c>
      <c r="AG588" s="55">
        <f t="shared" si="75"/>
        <v>582.46454139999992</v>
      </c>
      <c r="AH588" s="86"/>
      <c r="AI588" s="86"/>
      <c r="AJ588" s="86"/>
      <c r="AK588" s="64"/>
      <c r="AL588" s="55">
        <f t="shared" si="76"/>
        <v>598.4605595999999</v>
      </c>
      <c r="AP588" s="77">
        <v>249.69999999999996</v>
      </c>
      <c r="AQ588" s="65">
        <f t="shared" si="77"/>
        <v>634.43723719999991</v>
      </c>
      <c r="AR588" s="83"/>
      <c r="AS588" s="83"/>
      <c r="AT588" s="83"/>
      <c r="AU588" s="64"/>
      <c r="AV588" s="55">
        <f t="shared" si="78"/>
        <v>644.46603879999986</v>
      </c>
      <c r="AW588" s="86"/>
      <c r="AX588" s="86"/>
      <c r="AY588" s="86"/>
      <c r="AZ588" s="8"/>
      <c r="BA588" s="5" t="e">
        <f t="shared" si="79"/>
        <v>#DIV/0!</v>
      </c>
      <c r="BB588" s="5"/>
      <c r="BC588" t="s">
        <v>14</v>
      </c>
      <c r="BD588" s="9" t="s">
        <v>15</v>
      </c>
    </row>
    <row r="589" spans="1:56" x14ac:dyDescent="0.3">
      <c r="A589" t="s">
        <v>2027</v>
      </c>
      <c r="B589" t="s">
        <v>2028</v>
      </c>
      <c r="D589" s="7">
        <v>11.9</v>
      </c>
      <c r="E589" t="s">
        <v>10</v>
      </c>
      <c r="F589" t="s">
        <v>11</v>
      </c>
      <c r="G589" t="s">
        <v>2029</v>
      </c>
      <c r="I589" t="s">
        <v>2030</v>
      </c>
      <c r="O589">
        <v>1968903</v>
      </c>
      <c r="P589">
        <v>535.49641799999995</v>
      </c>
      <c r="R589" s="56">
        <f t="shared" si="72"/>
        <v>558.48563839999997</v>
      </c>
      <c r="S589" s="90">
        <v>558.48910000000001</v>
      </c>
      <c r="T589" s="90">
        <v>558.48059999999998</v>
      </c>
      <c r="U589" s="90">
        <v>558.48469999999998</v>
      </c>
      <c r="V589" s="8">
        <v>249.96666666666667</v>
      </c>
      <c r="W589" s="55">
        <f t="shared" si="73"/>
        <v>536.50369446999991</v>
      </c>
      <c r="X589" s="86">
        <v>536.50419999999997</v>
      </c>
      <c r="Y589" s="86">
        <v>536.50409999999999</v>
      </c>
      <c r="Z589" s="86">
        <v>536.50480000000005</v>
      </c>
      <c r="AA589" s="8">
        <v>254.66666666666666</v>
      </c>
      <c r="AB589" s="56">
        <f t="shared" si="74"/>
        <v>553.5302418</v>
      </c>
      <c r="AF589" s="64"/>
      <c r="AG589" s="55">
        <f t="shared" si="75"/>
        <v>518.49312379999992</v>
      </c>
      <c r="AH589" s="86"/>
      <c r="AI589" s="86"/>
      <c r="AJ589" s="86"/>
      <c r="AK589" s="64">
        <v>254.86666666666667</v>
      </c>
      <c r="AL589" s="55">
        <f t="shared" si="76"/>
        <v>534.4891419999999</v>
      </c>
      <c r="AP589" s="64"/>
      <c r="AQ589" s="65">
        <f t="shared" si="77"/>
        <v>570.46581959999992</v>
      </c>
      <c r="AR589" s="83"/>
      <c r="AS589" s="83"/>
      <c r="AT589" s="83"/>
      <c r="AU589" s="64">
        <v>249.13333333333333</v>
      </c>
      <c r="AV589" s="55">
        <f t="shared" si="78"/>
        <v>580.49462119999987</v>
      </c>
      <c r="AW589" s="86"/>
      <c r="AX589" s="86"/>
      <c r="AY589" s="86"/>
      <c r="AZ589" s="8">
        <v>255.93333333333331</v>
      </c>
      <c r="BA589" s="5">
        <f t="shared" si="79"/>
        <v>100</v>
      </c>
      <c r="BB589" s="5"/>
      <c r="BC589" t="s">
        <v>14</v>
      </c>
      <c r="BD589" s="9" t="s">
        <v>15</v>
      </c>
    </row>
    <row r="590" spans="1:56" x14ac:dyDescent="0.3">
      <c r="A590" t="s">
        <v>2031</v>
      </c>
      <c r="B590" t="s">
        <v>1734</v>
      </c>
      <c r="D590" s="7">
        <v>7</v>
      </c>
      <c r="E590" t="s">
        <v>10</v>
      </c>
      <c r="F590" t="s">
        <v>11</v>
      </c>
      <c r="G590" t="s">
        <v>2032</v>
      </c>
      <c r="I590" t="s">
        <v>2033</v>
      </c>
      <c r="O590">
        <v>62940</v>
      </c>
      <c r="P590">
        <v>551.39506879999999</v>
      </c>
      <c r="R590" s="56">
        <f t="shared" si="72"/>
        <v>574.38428920000001</v>
      </c>
      <c r="S590" s="90">
        <v>574.37869999999998</v>
      </c>
      <c r="T590" s="90">
        <v>574.39049999999997</v>
      </c>
      <c r="U590" s="90">
        <v>574.38049999999998</v>
      </c>
      <c r="V590" s="8">
        <v>250.6</v>
      </c>
      <c r="W590" s="55">
        <f t="shared" si="73"/>
        <v>552.40234526999996</v>
      </c>
      <c r="X590" s="86">
        <v>552.40250000000003</v>
      </c>
      <c r="Y590" s="86">
        <v>552.40279999999996</v>
      </c>
      <c r="Z590" s="86">
        <v>552.40390000000002</v>
      </c>
      <c r="AA590" s="8">
        <v>249</v>
      </c>
      <c r="AB590" s="56">
        <f t="shared" si="74"/>
        <v>569.42889260000004</v>
      </c>
      <c r="AF590" s="64"/>
      <c r="AG590" s="55">
        <f t="shared" si="75"/>
        <v>534.39177459999996</v>
      </c>
      <c r="AH590" s="86"/>
      <c r="AI590" s="86"/>
      <c r="AJ590" s="86"/>
      <c r="AK590" s="64"/>
      <c r="AL590" s="55">
        <f t="shared" si="76"/>
        <v>550.38779279999994</v>
      </c>
      <c r="AP590" s="64"/>
      <c r="AQ590" s="65">
        <f t="shared" si="77"/>
        <v>586.36447039999996</v>
      </c>
      <c r="AR590" s="83"/>
      <c r="AS590" s="83"/>
      <c r="AT590" s="83"/>
      <c r="AU590" s="64"/>
      <c r="AV590" s="55">
        <f t="shared" si="78"/>
        <v>596.39327199999991</v>
      </c>
      <c r="AW590" s="86"/>
      <c r="AX590" s="86"/>
      <c r="AY590" s="86"/>
      <c r="AZ590" s="8">
        <v>254.1</v>
      </c>
      <c r="BA590" s="5">
        <f t="shared" si="79"/>
        <v>100</v>
      </c>
      <c r="BB590" s="5"/>
      <c r="BC590" t="s">
        <v>14</v>
      </c>
      <c r="BD590" s="9" t="s">
        <v>15</v>
      </c>
    </row>
    <row r="591" spans="1:56" x14ac:dyDescent="0.3">
      <c r="A591" t="s">
        <v>2034</v>
      </c>
      <c r="B591" t="s">
        <v>2035</v>
      </c>
      <c r="D591" s="7">
        <v>14.3</v>
      </c>
      <c r="E591" t="s">
        <v>10</v>
      </c>
      <c r="F591" t="s">
        <v>11</v>
      </c>
      <c r="G591" t="s">
        <v>2036</v>
      </c>
      <c r="I591" t="s">
        <v>2037</v>
      </c>
      <c r="O591">
        <v>46675</v>
      </c>
      <c r="P591">
        <v>771.6141576</v>
      </c>
      <c r="R591" s="56">
        <f t="shared" si="72"/>
        <v>794.60337800000002</v>
      </c>
      <c r="S591" s="90">
        <v>794.60440000000006</v>
      </c>
      <c r="T591" s="90">
        <v>794.60839999999996</v>
      </c>
      <c r="U591" s="90">
        <v>794.60609999999997</v>
      </c>
      <c r="V591" s="8">
        <v>296.26666666666665</v>
      </c>
      <c r="W591" s="55">
        <f t="shared" si="73"/>
        <v>772.62143406999996</v>
      </c>
      <c r="X591" s="86">
        <v>772.62120000000004</v>
      </c>
      <c r="Y591" s="86">
        <v>772.62199999999996</v>
      </c>
      <c r="Z591" s="86">
        <v>772.62249999999995</v>
      </c>
      <c r="AA591" s="8">
        <v>294.86666666666667</v>
      </c>
      <c r="AB591" s="56">
        <f t="shared" si="74"/>
        <v>789.64798140000005</v>
      </c>
      <c r="AF591" s="64"/>
      <c r="AG591" s="55">
        <f t="shared" si="75"/>
        <v>754.61086339999997</v>
      </c>
      <c r="AH591" s="86"/>
      <c r="AI591" s="86"/>
      <c r="AJ591" s="86"/>
      <c r="AK591" s="64"/>
      <c r="AL591" s="55">
        <f t="shared" si="76"/>
        <v>770.60688159999995</v>
      </c>
      <c r="AP591" s="64"/>
      <c r="AQ591" s="65">
        <f t="shared" si="77"/>
        <v>806.58355919999997</v>
      </c>
      <c r="AR591" s="83"/>
      <c r="AS591" s="83"/>
      <c r="AT591" s="83"/>
      <c r="AU591" s="64"/>
      <c r="AV591" s="55">
        <f t="shared" si="78"/>
        <v>816.61236079999992</v>
      </c>
      <c r="AW591" s="86"/>
      <c r="AX591" s="86"/>
      <c r="AY591" s="86"/>
      <c r="AZ591" s="8">
        <v>298.8</v>
      </c>
      <c r="BA591" s="5">
        <f t="shared" si="79"/>
        <v>100</v>
      </c>
      <c r="BB591" s="5"/>
      <c r="BC591" t="s">
        <v>14</v>
      </c>
      <c r="BD591" s="9" t="s">
        <v>15</v>
      </c>
    </row>
    <row r="592" spans="1:56" x14ac:dyDescent="0.3">
      <c r="A592" t="s">
        <v>2038</v>
      </c>
      <c r="B592" t="s">
        <v>385</v>
      </c>
      <c r="D592" s="7">
        <v>1.4</v>
      </c>
      <c r="E592" t="s">
        <v>10</v>
      </c>
      <c r="F592" t="s">
        <v>11</v>
      </c>
      <c r="G592" t="s">
        <v>2039</v>
      </c>
      <c r="I592" t="s">
        <v>2040</v>
      </c>
      <c r="O592">
        <v>5728</v>
      </c>
      <c r="P592">
        <v>408.28755899999999</v>
      </c>
      <c r="R592" s="56">
        <f t="shared" si="72"/>
        <v>431.27677940000001</v>
      </c>
      <c r="S592" s="90">
        <v>431.27390000000003</v>
      </c>
      <c r="T592" s="90">
        <v>431.27600000000001</v>
      </c>
      <c r="U592" s="90">
        <v>431.27659999999997</v>
      </c>
      <c r="V592" s="8">
        <v>209.46666666666667</v>
      </c>
      <c r="W592" s="55">
        <f t="shared" si="73"/>
        <v>409.29483547000001</v>
      </c>
      <c r="AA592" s="8"/>
      <c r="AB592" s="56">
        <f t="shared" si="74"/>
        <v>426.32138279999998</v>
      </c>
      <c r="AF592" s="64"/>
      <c r="AG592" s="55">
        <f t="shared" si="75"/>
        <v>391.28426480000002</v>
      </c>
      <c r="AH592" s="86"/>
      <c r="AI592" s="86"/>
      <c r="AJ592" s="86"/>
      <c r="AK592" s="64">
        <v>199.83333333333334</v>
      </c>
      <c r="AL592" s="55">
        <f t="shared" si="76"/>
        <v>407.280283</v>
      </c>
      <c r="AP592" s="64"/>
      <c r="AQ592" s="65">
        <f t="shared" si="77"/>
        <v>443.25696060000001</v>
      </c>
      <c r="AR592" s="83"/>
      <c r="AS592" s="83"/>
      <c r="AT592" s="83"/>
      <c r="AU592" s="64">
        <v>199.76666666666665</v>
      </c>
      <c r="AV592" s="55">
        <f t="shared" si="78"/>
        <v>453.28576220000002</v>
      </c>
      <c r="AW592" s="86"/>
      <c r="AX592" s="86"/>
      <c r="AY592" s="86"/>
      <c r="AZ592" s="8">
        <v>202.69999999999996</v>
      </c>
      <c r="BA592" s="5" t="e">
        <f t="shared" si="79"/>
        <v>#DIV/0!</v>
      </c>
      <c r="BB592" s="5"/>
      <c r="BC592" t="s">
        <v>14</v>
      </c>
      <c r="BD592" s="9" t="s">
        <v>15</v>
      </c>
    </row>
    <row r="593" spans="1:56" x14ac:dyDescent="0.3">
      <c r="A593" t="s">
        <v>2041</v>
      </c>
      <c r="B593" t="s">
        <v>2042</v>
      </c>
      <c r="D593" s="7">
        <v>1.3</v>
      </c>
      <c r="E593" t="s">
        <v>10</v>
      </c>
      <c r="F593" t="s">
        <v>11</v>
      </c>
      <c r="G593" t="s">
        <v>2043</v>
      </c>
      <c r="I593" t="s">
        <v>2044</v>
      </c>
      <c r="O593">
        <v>53899</v>
      </c>
      <c r="P593">
        <v>450.32224220000001</v>
      </c>
      <c r="R593" s="56">
        <f t="shared" si="72"/>
        <v>473.31146260000003</v>
      </c>
      <c r="S593" s="90">
        <v>473.3091</v>
      </c>
      <c r="T593" s="90">
        <v>473.31060000000002</v>
      </c>
      <c r="U593" s="90">
        <v>573.31410000000005</v>
      </c>
      <c r="V593" s="8">
        <v>226.86666666666667</v>
      </c>
      <c r="W593" s="55">
        <f t="shared" si="73"/>
        <v>451.32951867000003</v>
      </c>
      <c r="X593" s="86">
        <v>451.32839999999999</v>
      </c>
      <c r="Y593" s="86">
        <v>451.3297</v>
      </c>
      <c r="Z593" s="86">
        <v>451.32960000000003</v>
      </c>
      <c r="AA593" s="8">
        <v>224.9</v>
      </c>
      <c r="AB593" s="56">
        <f t="shared" si="74"/>
        <v>468.356066</v>
      </c>
      <c r="AF593" s="64"/>
      <c r="AG593" s="55">
        <f t="shared" si="75"/>
        <v>433.31894800000003</v>
      </c>
      <c r="AH593" s="86"/>
      <c r="AI593" s="86"/>
      <c r="AJ593" s="86"/>
      <c r="AK593" s="64"/>
      <c r="AL593" s="55">
        <f t="shared" si="76"/>
        <v>449.31496620000001</v>
      </c>
      <c r="AP593" s="64"/>
      <c r="AQ593" s="65">
        <f t="shared" si="77"/>
        <v>485.29164380000003</v>
      </c>
      <c r="AR593" s="83"/>
      <c r="AS593" s="83"/>
      <c r="AT593" s="83"/>
      <c r="AU593" s="64"/>
      <c r="AV593" s="55">
        <f t="shared" si="78"/>
        <v>495.32044540000004</v>
      </c>
      <c r="AW593" s="86"/>
      <c r="AX593" s="86"/>
      <c r="AY593" s="86"/>
      <c r="AZ593" s="8">
        <v>234.1</v>
      </c>
      <c r="BA593" s="5">
        <f t="shared" si="79"/>
        <v>100</v>
      </c>
      <c r="BB593" s="5"/>
      <c r="BC593" t="s">
        <v>14</v>
      </c>
      <c r="BD593" s="9" t="s">
        <v>15</v>
      </c>
    </row>
    <row r="594" spans="1:56" x14ac:dyDescent="0.3">
      <c r="A594" t="s">
        <v>2045</v>
      </c>
      <c r="B594" t="s">
        <v>2046</v>
      </c>
      <c r="D594" s="7">
        <v>16.100000000000001</v>
      </c>
      <c r="E594" t="s">
        <v>10</v>
      </c>
      <c r="F594" t="s">
        <v>11</v>
      </c>
      <c r="G594" t="s">
        <v>2047</v>
      </c>
      <c r="I594" t="s">
        <v>2048</v>
      </c>
      <c r="O594">
        <v>1968909</v>
      </c>
      <c r="P594">
        <v>963.69279779999999</v>
      </c>
      <c r="R594" s="56">
        <f t="shared" si="72"/>
        <v>986.68201820000002</v>
      </c>
      <c r="S594" s="90">
        <v>986.68110000000001</v>
      </c>
      <c r="T594" s="90">
        <v>986.67780000000005</v>
      </c>
      <c r="U594" s="90">
        <v>986.69050000000004</v>
      </c>
      <c r="V594" s="8">
        <v>308.23333333333335</v>
      </c>
      <c r="W594" s="55">
        <f t="shared" si="73"/>
        <v>964.70007426999996</v>
      </c>
      <c r="X594" s="86">
        <v>964.70140000000004</v>
      </c>
      <c r="Y594" s="86">
        <v>964.70230000000004</v>
      </c>
      <c r="Z594" s="86">
        <v>964.70079999999996</v>
      </c>
      <c r="AA594" s="8">
        <v>329.3</v>
      </c>
      <c r="AB594" s="56">
        <f t="shared" si="74"/>
        <v>981.72662160000004</v>
      </c>
      <c r="AF594" s="64"/>
      <c r="AG594" s="55">
        <f t="shared" si="75"/>
        <v>946.68950359999997</v>
      </c>
      <c r="AH594" s="86"/>
      <c r="AI594" s="86"/>
      <c r="AJ594" s="86"/>
      <c r="AK594" s="64"/>
      <c r="AL594" s="55">
        <f t="shared" si="76"/>
        <v>962.68552179999995</v>
      </c>
      <c r="AP594" s="64"/>
      <c r="AQ594" s="65">
        <f t="shared" si="77"/>
        <v>998.66219939999996</v>
      </c>
      <c r="AR594" s="83"/>
      <c r="AS594" s="83"/>
      <c r="AT594" s="83"/>
      <c r="AU594" s="64"/>
      <c r="AV594" s="55">
        <f t="shared" si="78"/>
        <v>1008.6910009999999</v>
      </c>
      <c r="AW594" s="86"/>
      <c r="AX594" s="86"/>
      <c r="AY594" s="86"/>
      <c r="AZ594" s="8">
        <v>332.86666666666667</v>
      </c>
      <c r="BA594" s="5">
        <f t="shared" si="79"/>
        <v>100</v>
      </c>
      <c r="BB594" s="5"/>
      <c r="BC594" t="s">
        <v>14</v>
      </c>
      <c r="BD594" s="9" t="s">
        <v>15</v>
      </c>
    </row>
    <row r="595" spans="1:56" x14ac:dyDescent="0.3">
      <c r="A595" t="s">
        <v>2049</v>
      </c>
      <c r="B595" t="s">
        <v>2050</v>
      </c>
      <c r="D595" s="7">
        <v>17.2</v>
      </c>
      <c r="E595" t="s">
        <v>10</v>
      </c>
      <c r="F595" t="s">
        <v>11</v>
      </c>
      <c r="G595" t="s">
        <v>2051</v>
      </c>
      <c r="I595" t="s">
        <v>2052</v>
      </c>
      <c r="O595">
        <v>87222</v>
      </c>
      <c r="P595">
        <v>814.66861900000004</v>
      </c>
      <c r="R595" s="56">
        <f t="shared" si="72"/>
        <v>837.65783940000006</v>
      </c>
      <c r="S595" s="90">
        <v>837.66449999999998</v>
      </c>
      <c r="T595" s="90">
        <v>837.6576</v>
      </c>
      <c r="U595" s="90">
        <v>837.65620000000001</v>
      </c>
      <c r="V595" s="8">
        <v>320.73333333333335</v>
      </c>
      <c r="W595" s="55">
        <f t="shared" si="73"/>
        <v>815.67589547</v>
      </c>
      <c r="AA595" s="8"/>
      <c r="AB595" s="56">
        <f t="shared" si="74"/>
        <v>832.70244280000009</v>
      </c>
      <c r="AF595" s="64">
        <v>322.36666666666667</v>
      </c>
      <c r="AG595" s="55">
        <f t="shared" si="75"/>
        <v>797.66532480000001</v>
      </c>
      <c r="AH595" s="86"/>
      <c r="AI595" s="86"/>
      <c r="AJ595" s="86"/>
      <c r="AK595" s="64"/>
      <c r="AL595" s="55">
        <f t="shared" si="76"/>
        <v>813.66134299999999</v>
      </c>
      <c r="AP595" s="64"/>
      <c r="AQ595" s="65">
        <f t="shared" si="77"/>
        <v>849.6380206</v>
      </c>
      <c r="AR595" s="83"/>
      <c r="AS595" s="83"/>
      <c r="AT595" s="83"/>
      <c r="AU595" s="64">
        <v>324.66666666666669</v>
      </c>
      <c r="AV595" s="55">
        <f t="shared" si="78"/>
        <v>859.66682219999996</v>
      </c>
      <c r="AW595" s="86"/>
      <c r="AX595" s="86"/>
      <c r="AY595" s="86"/>
      <c r="AZ595" s="8">
        <v>327.76666666666665</v>
      </c>
      <c r="BA595" s="5" t="e">
        <f t="shared" si="79"/>
        <v>#DIV/0!</v>
      </c>
      <c r="BB595" s="5"/>
      <c r="BC595" t="s">
        <v>14</v>
      </c>
      <c r="BD595" s="9" t="s">
        <v>15</v>
      </c>
    </row>
    <row r="596" spans="1:56" x14ac:dyDescent="0.3">
      <c r="A596" t="s">
        <v>2053</v>
      </c>
      <c r="B596" t="s">
        <v>2054</v>
      </c>
      <c r="D596" s="7">
        <v>2</v>
      </c>
      <c r="E596" t="s">
        <v>10</v>
      </c>
      <c r="F596" t="s">
        <v>11</v>
      </c>
      <c r="G596" t="s">
        <v>2055</v>
      </c>
      <c r="I596" t="s">
        <v>2056</v>
      </c>
      <c r="O596">
        <v>1968916</v>
      </c>
      <c r="P596">
        <v>506.34845560000002</v>
      </c>
      <c r="R596" s="56">
        <f t="shared" si="72"/>
        <v>529.33767599999999</v>
      </c>
      <c r="S596" s="90">
        <v>529.3374</v>
      </c>
      <c r="T596" s="90">
        <v>529.33429999999998</v>
      </c>
      <c r="U596" s="90">
        <v>529.33799999999997</v>
      </c>
      <c r="V596" s="8">
        <v>239.03333333333333</v>
      </c>
      <c r="W596" s="55">
        <f t="shared" si="73"/>
        <v>507.35573207000004</v>
      </c>
      <c r="X596" s="86">
        <v>507.35559999999998</v>
      </c>
      <c r="Y596" s="86">
        <v>507.35509999999999</v>
      </c>
      <c r="Z596" s="86">
        <v>507.35559999999998</v>
      </c>
      <c r="AA596" s="8">
        <v>235.83333333333334</v>
      </c>
      <c r="AB596" s="56">
        <f t="shared" si="74"/>
        <v>524.38227940000002</v>
      </c>
      <c r="AF596" s="64"/>
      <c r="AG596" s="55">
        <f t="shared" si="75"/>
        <v>489.34516140000005</v>
      </c>
      <c r="AH596" s="86"/>
      <c r="AI596" s="86"/>
      <c r="AJ596" s="86"/>
      <c r="AK596" s="64"/>
      <c r="AL596" s="55">
        <f t="shared" si="76"/>
        <v>505.34117960000003</v>
      </c>
      <c r="AP596" s="64"/>
      <c r="AQ596" s="65">
        <f t="shared" si="77"/>
        <v>541.31785720000005</v>
      </c>
      <c r="AR596" s="83"/>
      <c r="AS596" s="83"/>
      <c r="AT596" s="83"/>
      <c r="AU596" s="64"/>
      <c r="AV596" s="55">
        <f t="shared" si="78"/>
        <v>551.3466588</v>
      </c>
      <c r="AW596" s="86"/>
      <c r="AX596" s="86"/>
      <c r="AY596" s="86"/>
      <c r="AZ596" s="8">
        <v>241.63333333333333</v>
      </c>
      <c r="BA596" s="5">
        <f t="shared" si="79"/>
        <v>100</v>
      </c>
      <c r="BB596" s="5"/>
      <c r="BC596" t="s">
        <v>14</v>
      </c>
      <c r="BD596" s="9" t="s">
        <v>15</v>
      </c>
    </row>
    <row r="597" spans="1:56" x14ac:dyDescent="0.3">
      <c r="A597" t="s">
        <v>2057</v>
      </c>
      <c r="B597" t="s">
        <v>2058</v>
      </c>
      <c r="D597" s="7">
        <v>1.5</v>
      </c>
      <c r="E597" t="s">
        <v>10</v>
      </c>
      <c r="F597" t="s">
        <v>11</v>
      </c>
      <c r="G597" t="s">
        <v>2059</v>
      </c>
      <c r="I597" t="s">
        <v>2060</v>
      </c>
      <c r="O597">
        <v>40918</v>
      </c>
      <c r="P597">
        <v>368.15999640000001</v>
      </c>
      <c r="R597" s="56">
        <f t="shared" si="72"/>
        <v>391.14921680000003</v>
      </c>
      <c r="S597" s="90">
        <v>391.15159999999997</v>
      </c>
      <c r="T597" s="90">
        <v>391.1474</v>
      </c>
      <c r="U597" s="90">
        <v>391.1472</v>
      </c>
      <c r="V597" s="8">
        <v>194.16666666666666</v>
      </c>
      <c r="W597" s="55">
        <f t="shared" si="73"/>
        <v>369.16727287000003</v>
      </c>
      <c r="X597" s="86">
        <v>369.16629999999998</v>
      </c>
      <c r="Y597" s="86">
        <v>369.16770000000002</v>
      </c>
      <c r="Z597" s="86">
        <v>369.1669</v>
      </c>
      <c r="AA597" s="8">
        <v>196.06666666666669</v>
      </c>
      <c r="AB597" s="56">
        <f t="shared" si="74"/>
        <v>386.1938202</v>
      </c>
      <c r="AF597" s="64">
        <v>195.80000000000004</v>
      </c>
      <c r="AG597" s="55">
        <f t="shared" si="75"/>
        <v>351.15670220000004</v>
      </c>
      <c r="AH597" s="86"/>
      <c r="AI597" s="86"/>
      <c r="AJ597" s="86"/>
      <c r="AK597" s="64"/>
      <c r="AL597" s="55">
        <f t="shared" si="76"/>
        <v>367.15272040000002</v>
      </c>
      <c r="AP597" s="64">
        <v>191.4</v>
      </c>
      <c r="AQ597" s="65">
        <f t="shared" si="77"/>
        <v>403.12939800000004</v>
      </c>
      <c r="AR597" s="83"/>
      <c r="AS597" s="83"/>
      <c r="AT597" s="83"/>
      <c r="AU597" s="64"/>
      <c r="AV597" s="55">
        <f t="shared" si="78"/>
        <v>413.15819960000005</v>
      </c>
      <c r="AW597" s="86"/>
      <c r="AX597" s="86"/>
      <c r="AY597" s="86"/>
      <c r="AZ597" s="8"/>
      <c r="BA597" s="5">
        <f t="shared" si="79"/>
        <v>2.3801428085685234</v>
      </c>
      <c r="BB597" s="5"/>
      <c r="BC597" t="s">
        <v>14</v>
      </c>
      <c r="BD597" s="9" t="s">
        <v>15</v>
      </c>
    </row>
    <row r="598" spans="1:56" x14ac:dyDescent="0.3">
      <c r="A598" t="s">
        <v>2061</v>
      </c>
      <c r="B598" t="s">
        <v>848</v>
      </c>
      <c r="D598" s="7">
        <v>7</v>
      </c>
      <c r="E598" t="s">
        <v>10</v>
      </c>
      <c r="F598" t="s">
        <v>11</v>
      </c>
      <c r="G598" t="s">
        <v>2062</v>
      </c>
      <c r="I598" t="s">
        <v>2063</v>
      </c>
      <c r="O598">
        <v>1968919</v>
      </c>
      <c r="P598">
        <v>649.46822980000002</v>
      </c>
      <c r="R598" s="56">
        <f t="shared" si="72"/>
        <v>672.45745020000004</v>
      </c>
      <c r="V598" s="8"/>
      <c r="W598" s="55">
        <f t="shared" si="73"/>
        <v>650.47550626999998</v>
      </c>
      <c r="X598" s="86">
        <v>650.47389999999996</v>
      </c>
      <c r="Y598" s="86">
        <v>650.47289999999998</v>
      </c>
      <c r="Z598" s="86">
        <v>650.47590000000002</v>
      </c>
      <c r="AA598" s="8">
        <v>268.03333333333336</v>
      </c>
      <c r="AB598" s="56">
        <f t="shared" si="74"/>
        <v>667.50205360000007</v>
      </c>
      <c r="AF598" s="64"/>
      <c r="AG598" s="55">
        <f t="shared" si="75"/>
        <v>632.46493559999999</v>
      </c>
      <c r="AH598" s="86"/>
      <c r="AI598" s="86"/>
      <c r="AJ598" s="86"/>
      <c r="AK598" s="64"/>
      <c r="AL598" s="55">
        <f t="shared" si="76"/>
        <v>648.46095379999997</v>
      </c>
      <c r="AP598" s="64"/>
      <c r="AQ598" s="65">
        <f t="shared" si="77"/>
        <v>684.43763139999999</v>
      </c>
      <c r="AR598" s="83"/>
      <c r="AS598" s="83"/>
      <c r="AT598" s="83"/>
      <c r="AU598" s="64"/>
      <c r="AV598" s="55">
        <f t="shared" si="78"/>
        <v>694.46643299999994</v>
      </c>
      <c r="AW598" s="86"/>
      <c r="AX598" s="86"/>
      <c r="AY598" s="86"/>
      <c r="AZ598" s="8">
        <v>280.3</v>
      </c>
      <c r="BA598" s="5">
        <f t="shared" si="79"/>
        <v>100</v>
      </c>
      <c r="BB598" s="5"/>
      <c r="BC598" t="s">
        <v>14</v>
      </c>
      <c r="BD598" s="9" t="s">
        <v>15</v>
      </c>
    </row>
    <row r="599" spans="1:56" x14ac:dyDescent="0.3">
      <c r="A599" t="s">
        <v>2064</v>
      </c>
      <c r="B599" t="s">
        <v>2065</v>
      </c>
      <c r="D599" s="7">
        <v>10.7</v>
      </c>
      <c r="E599" t="s">
        <v>10</v>
      </c>
      <c r="F599" t="s">
        <v>11</v>
      </c>
      <c r="G599" t="s">
        <v>2066</v>
      </c>
      <c r="I599" t="s">
        <v>2067</v>
      </c>
      <c r="O599">
        <v>77809</v>
      </c>
      <c r="P599">
        <v>747.50500739999995</v>
      </c>
      <c r="R599" s="56">
        <f t="shared" si="72"/>
        <v>770.49422779999998</v>
      </c>
      <c r="S599" s="90">
        <v>770.49609999999996</v>
      </c>
      <c r="T599" s="90">
        <v>770.49670000000003</v>
      </c>
      <c r="U599" s="90">
        <v>770.49279999999999</v>
      </c>
      <c r="V599" s="8">
        <v>280.36666666666673</v>
      </c>
      <c r="W599" s="55">
        <f t="shared" si="73"/>
        <v>748.51228386999992</v>
      </c>
      <c r="X599" s="86">
        <v>748.51120000000003</v>
      </c>
      <c r="Y599" s="86">
        <v>748.5136</v>
      </c>
      <c r="Z599" s="86">
        <v>748.51149999999996</v>
      </c>
      <c r="AA599" s="8">
        <v>281.2</v>
      </c>
      <c r="AB599" s="56">
        <f t="shared" si="74"/>
        <v>765.5388312</v>
      </c>
      <c r="AF599" s="64"/>
      <c r="AG599" s="55">
        <f t="shared" si="75"/>
        <v>730.50171319999993</v>
      </c>
      <c r="AH599" s="86"/>
      <c r="AI599" s="86"/>
      <c r="AJ599" s="86"/>
      <c r="AK599" s="64"/>
      <c r="AL599" s="55">
        <f t="shared" si="76"/>
        <v>746.49773139999991</v>
      </c>
      <c r="AP599" s="64">
        <v>276.86666666666662</v>
      </c>
      <c r="AQ599" s="65">
        <f t="shared" si="77"/>
        <v>782.47440899999992</v>
      </c>
      <c r="AR599" s="83"/>
      <c r="AS599" s="83"/>
      <c r="AT599" s="83"/>
      <c r="AU599" s="64"/>
      <c r="AV599" s="55">
        <f t="shared" si="78"/>
        <v>792.50321059999987</v>
      </c>
      <c r="AW599" s="86"/>
      <c r="AX599" s="86"/>
      <c r="AY599" s="86"/>
      <c r="AZ599" s="8"/>
      <c r="BA599" s="5">
        <f t="shared" si="79"/>
        <v>1.5410146989094493</v>
      </c>
      <c r="BB599" s="5"/>
      <c r="BC599" t="s">
        <v>14</v>
      </c>
      <c r="BD599" s="9" t="s">
        <v>15</v>
      </c>
    </row>
    <row r="600" spans="1:56" x14ac:dyDescent="0.3">
      <c r="A600" t="s">
        <v>2068</v>
      </c>
      <c r="B600" t="s">
        <v>1606</v>
      </c>
      <c r="D600" s="7">
        <v>1.1000000000000001</v>
      </c>
      <c r="E600" t="s">
        <v>10</v>
      </c>
      <c r="F600" t="s">
        <v>11</v>
      </c>
      <c r="G600" t="s">
        <v>2069</v>
      </c>
      <c r="I600" t="s">
        <v>2070</v>
      </c>
      <c r="O600">
        <v>36116</v>
      </c>
      <c r="P600">
        <v>354.24061139999998</v>
      </c>
      <c r="R600" s="56">
        <f t="shared" si="72"/>
        <v>377.2298318</v>
      </c>
      <c r="S600" s="90">
        <v>377.23039999999997</v>
      </c>
      <c r="T600" s="90">
        <v>377.22930000000002</v>
      </c>
      <c r="U600" s="90">
        <v>377.22820000000002</v>
      </c>
      <c r="V600" s="8">
        <v>202.56666666666669</v>
      </c>
      <c r="W600" s="55">
        <f t="shared" si="73"/>
        <v>355.24788787</v>
      </c>
      <c r="AA600" s="8"/>
      <c r="AB600" s="56">
        <f t="shared" si="74"/>
        <v>372.27443519999997</v>
      </c>
      <c r="AF600" s="64"/>
      <c r="AG600" s="55">
        <f t="shared" si="75"/>
        <v>337.23731720000001</v>
      </c>
      <c r="AH600" s="86"/>
      <c r="AI600" s="86"/>
      <c r="AJ600" s="86"/>
      <c r="AK600" s="64"/>
      <c r="AL600" s="55">
        <f t="shared" si="76"/>
        <v>353.23333539999999</v>
      </c>
      <c r="AP600" s="64">
        <v>191.63333333333333</v>
      </c>
      <c r="AQ600" s="65">
        <f t="shared" si="77"/>
        <v>389.210013</v>
      </c>
      <c r="AR600" s="83"/>
      <c r="AS600" s="83"/>
      <c r="AT600" s="83"/>
      <c r="AU600" s="64"/>
      <c r="AV600" s="55">
        <f t="shared" si="78"/>
        <v>399.23881460000001</v>
      </c>
      <c r="AW600" s="86"/>
      <c r="AX600" s="86"/>
      <c r="AY600" s="86"/>
      <c r="AZ600" s="8"/>
      <c r="BA600" s="5" t="e">
        <f t="shared" si="79"/>
        <v>#DIV/0!</v>
      </c>
      <c r="BB600" s="5"/>
      <c r="BC600" t="s">
        <v>14</v>
      </c>
      <c r="BD600" s="9" t="s">
        <v>15</v>
      </c>
    </row>
    <row r="601" spans="1:56" x14ac:dyDescent="0.3">
      <c r="A601" t="s">
        <v>2071</v>
      </c>
      <c r="B601" t="s">
        <v>2072</v>
      </c>
      <c r="D601" s="7">
        <v>10.7</v>
      </c>
      <c r="E601" t="s">
        <v>10</v>
      </c>
      <c r="F601" t="s">
        <v>11</v>
      </c>
      <c r="G601" t="s">
        <v>2073</v>
      </c>
      <c r="I601" t="s">
        <v>2074</v>
      </c>
      <c r="O601">
        <v>1968918</v>
      </c>
      <c r="P601">
        <v>785.55704000000003</v>
      </c>
      <c r="R601" s="56">
        <f t="shared" si="72"/>
        <v>808.54626040000005</v>
      </c>
      <c r="S601" s="90">
        <v>808.54880000000003</v>
      </c>
      <c r="T601" s="90">
        <v>808.54899999999998</v>
      </c>
      <c r="U601" s="90">
        <v>808.54269999999997</v>
      </c>
      <c r="V601" s="8">
        <v>295.09999999999997</v>
      </c>
      <c r="W601" s="55">
        <f t="shared" si="73"/>
        <v>786.56431646999999</v>
      </c>
      <c r="X601" s="86">
        <v>786.56560000000002</v>
      </c>
      <c r="Y601" s="86">
        <v>786.56629999999996</v>
      </c>
      <c r="Z601" s="86">
        <v>786.56349999999998</v>
      </c>
      <c r="AA601" s="8">
        <v>298.09999999999997</v>
      </c>
      <c r="AB601" s="56">
        <f t="shared" si="74"/>
        <v>803.59086380000008</v>
      </c>
      <c r="AF601" s="64">
        <v>300.66666666666669</v>
      </c>
      <c r="AG601" s="55">
        <f t="shared" si="75"/>
        <v>768.5537458</v>
      </c>
      <c r="AH601" s="86"/>
      <c r="AI601" s="86"/>
      <c r="AJ601" s="86"/>
      <c r="AK601" s="64"/>
      <c r="AL601" s="55">
        <f t="shared" si="76"/>
        <v>784.54976399999998</v>
      </c>
      <c r="AP601" s="64">
        <v>288.5</v>
      </c>
      <c r="AQ601" s="65">
        <f t="shared" si="77"/>
        <v>820.5264416</v>
      </c>
      <c r="AR601" s="83"/>
      <c r="AS601" s="83"/>
      <c r="AT601" s="83"/>
      <c r="AU601" s="64"/>
      <c r="AV601" s="55">
        <f t="shared" si="78"/>
        <v>830.55524319999995</v>
      </c>
      <c r="AW601" s="86"/>
      <c r="AX601" s="86"/>
      <c r="AY601" s="86"/>
      <c r="AZ601" s="8"/>
      <c r="BA601" s="5">
        <f t="shared" si="79"/>
        <v>3.2203958403220287</v>
      </c>
      <c r="BB601" s="5"/>
      <c r="BC601" t="s">
        <v>14</v>
      </c>
      <c r="BD601" s="9" t="s">
        <v>15</v>
      </c>
    </row>
    <row r="602" spans="1:56" x14ac:dyDescent="0.3">
      <c r="A602" s="48" t="s">
        <v>2075</v>
      </c>
      <c r="B602" t="s">
        <v>2076</v>
      </c>
      <c r="D602" s="7">
        <v>6.3</v>
      </c>
      <c r="E602" t="s">
        <v>10</v>
      </c>
      <c r="F602" t="s">
        <v>11</v>
      </c>
      <c r="G602" t="s">
        <v>2077</v>
      </c>
      <c r="I602" t="s">
        <v>2078</v>
      </c>
      <c r="O602">
        <v>1968912</v>
      </c>
      <c r="P602">
        <v>406.24841240000001</v>
      </c>
      <c r="R602" s="56">
        <f t="shared" si="72"/>
        <v>429.23763280000003</v>
      </c>
      <c r="S602" s="90">
        <v>429.24099999999999</v>
      </c>
      <c r="T602" s="90">
        <v>429.23579999999998</v>
      </c>
      <c r="U602" s="90">
        <v>429.23669999999998</v>
      </c>
      <c r="V602" s="8">
        <v>205.6</v>
      </c>
      <c r="W602" s="55">
        <f t="shared" si="73"/>
        <v>407.25568887000003</v>
      </c>
      <c r="X602" s="86">
        <v>407.25599999999997</v>
      </c>
      <c r="Y602" s="86">
        <v>407.2561</v>
      </c>
      <c r="Z602" s="86">
        <v>407.2561</v>
      </c>
      <c r="AA602" s="47">
        <v>213.53333333333333</v>
      </c>
      <c r="AB602" s="56">
        <f t="shared" si="74"/>
        <v>424.2822362</v>
      </c>
      <c r="AF602" s="64">
        <v>213.6</v>
      </c>
      <c r="AG602" s="55">
        <f t="shared" si="75"/>
        <v>389.24511820000004</v>
      </c>
      <c r="AH602" s="86"/>
      <c r="AI602" s="86"/>
      <c r="AJ602" s="86"/>
      <c r="AK602" s="64"/>
      <c r="AL602" s="55">
        <f t="shared" si="76"/>
        <v>405.24113640000002</v>
      </c>
      <c r="AP602" s="64">
        <v>200.4</v>
      </c>
      <c r="AQ602" s="65">
        <f t="shared" si="77"/>
        <v>441.21781400000003</v>
      </c>
      <c r="AR602" s="83"/>
      <c r="AS602" s="83"/>
      <c r="AT602" s="83"/>
      <c r="AU602" s="64"/>
      <c r="AV602" s="55">
        <f t="shared" si="78"/>
        <v>451.24661560000004</v>
      </c>
      <c r="AW602" s="86"/>
      <c r="AX602" s="86"/>
      <c r="AY602" s="86"/>
      <c r="AZ602" s="8"/>
      <c r="BA602" s="5">
        <f t="shared" si="79"/>
        <v>6.1504839213237554</v>
      </c>
      <c r="BB602" s="5"/>
      <c r="BC602" t="s">
        <v>14</v>
      </c>
      <c r="BD602" s="9" t="s">
        <v>15</v>
      </c>
    </row>
    <row r="603" spans="1:56" x14ac:dyDescent="0.3">
      <c r="A603" t="s">
        <v>2079</v>
      </c>
      <c r="B603" t="s">
        <v>2080</v>
      </c>
      <c r="D603" s="7">
        <v>5.7</v>
      </c>
      <c r="E603" t="s">
        <v>10</v>
      </c>
      <c r="F603" t="s">
        <v>11</v>
      </c>
      <c r="G603" t="s">
        <v>2081</v>
      </c>
      <c r="I603" t="s">
        <v>2082</v>
      </c>
      <c r="O603">
        <v>46746</v>
      </c>
      <c r="P603">
        <v>600.32744679999996</v>
      </c>
      <c r="R603" s="56">
        <f t="shared" si="72"/>
        <v>623.31666719999998</v>
      </c>
      <c r="V603" s="8"/>
      <c r="W603" s="55">
        <f t="shared" si="73"/>
        <v>601.33472326999993</v>
      </c>
      <c r="X603" s="86">
        <v>601.33389999999997</v>
      </c>
      <c r="Y603" s="86">
        <v>601.33420000000001</v>
      </c>
      <c r="Z603" s="86">
        <v>601.33399999999995</v>
      </c>
      <c r="AA603" s="8">
        <v>247.26666666666668</v>
      </c>
      <c r="AB603" s="56">
        <f t="shared" si="74"/>
        <v>618.36127060000001</v>
      </c>
      <c r="AF603" s="64"/>
      <c r="AG603" s="55">
        <f t="shared" si="75"/>
        <v>583.32415259999993</v>
      </c>
      <c r="AH603" s="86"/>
      <c r="AI603" s="86"/>
      <c r="AJ603" s="86"/>
      <c r="AK603" s="64"/>
      <c r="AL603" s="55">
        <f t="shared" si="76"/>
        <v>599.32017079999991</v>
      </c>
      <c r="AP603" s="64">
        <v>241.63333333333333</v>
      </c>
      <c r="AQ603" s="65">
        <f t="shared" si="77"/>
        <v>635.29684839999993</v>
      </c>
      <c r="AR603" s="83"/>
      <c r="AS603" s="83"/>
      <c r="AT603" s="83"/>
      <c r="AU603" s="64"/>
      <c r="AV603" s="55">
        <f t="shared" si="78"/>
        <v>645.32564999999988</v>
      </c>
      <c r="AW603" s="86"/>
      <c r="AX603" s="86"/>
      <c r="AY603" s="86"/>
      <c r="AZ603" s="8"/>
      <c r="BA603" s="5">
        <f t="shared" si="79"/>
        <v>2.2782421137773068</v>
      </c>
      <c r="BB603" s="5"/>
      <c r="BC603" t="s">
        <v>14</v>
      </c>
      <c r="BD603" s="9" t="s">
        <v>15</v>
      </c>
    </row>
    <row r="604" spans="1:56" x14ac:dyDescent="0.3">
      <c r="A604" t="s">
        <v>2083</v>
      </c>
      <c r="B604" t="s">
        <v>2084</v>
      </c>
      <c r="D604" s="7">
        <v>18</v>
      </c>
      <c r="E604" t="s">
        <v>10</v>
      </c>
      <c r="F604" t="s">
        <v>11</v>
      </c>
      <c r="G604" t="s">
        <v>2085</v>
      </c>
      <c r="I604" t="s">
        <v>2086</v>
      </c>
      <c r="O604">
        <v>39876</v>
      </c>
      <c r="P604">
        <v>929.78121380000005</v>
      </c>
      <c r="R604" s="56">
        <f t="shared" si="72"/>
        <v>952.77043420000007</v>
      </c>
      <c r="V604" s="8"/>
      <c r="W604" s="55">
        <f t="shared" si="73"/>
        <v>930.78849027000001</v>
      </c>
      <c r="X604" s="86">
        <v>930.79129999999998</v>
      </c>
      <c r="Y604" s="86">
        <v>930.7953</v>
      </c>
      <c r="Z604" s="86">
        <v>930.7894</v>
      </c>
      <c r="AA604" s="8">
        <v>325.36666666666662</v>
      </c>
      <c r="AB604" s="56">
        <f t="shared" si="74"/>
        <v>947.8150376000001</v>
      </c>
      <c r="AF604" s="64"/>
      <c r="AG604" s="55">
        <f t="shared" si="75"/>
        <v>912.77791960000002</v>
      </c>
      <c r="AH604" s="86"/>
      <c r="AI604" s="86"/>
      <c r="AJ604" s="86"/>
      <c r="AK604" s="64"/>
      <c r="AL604" s="55">
        <f t="shared" si="76"/>
        <v>928.7739378</v>
      </c>
      <c r="AP604" s="64"/>
      <c r="AQ604" s="65">
        <f t="shared" si="77"/>
        <v>964.75061540000002</v>
      </c>
      <c r="AR604" s="83"/>
      <c r="AS604" s="83"/>
      <c r="AT604" s="83"/>
      <c r="AU604" s="64"/>
      <c r="AV604" s="55">
        <f t="shared" si="78"/>
        <v>974.77941699999997</v>
      </c>
      <c r="AW604" s="86"/>
      <c r="AX604" s="86"/>
      <c r="AY604" s="86"/>
      <c r="AZ604" s="8">
        <v>328.93333333333334</v>
      </c>
      <c r="BA604" s="5">
        <f t="shared" si="79"/>
        <v>100</v>
      </c>
      <c r="BB604" s="5"/>
      <c r="BC604" t="s">
        <v>14</v>
      </c>
      <c r="BD604" s="9" t="s">
        <v>15</v>
      </c>
    </row>
    <row r="605" spans="1:56" x14ac:dyDescent="0.3">
      <c r="A605" t="s">
        <v>2087</v>
      </c>
      <c r="B605" t="s">
        <v>2088</v>
      </c>
      <c r="D605" s="7">
        <v>9.6</v>
      </c>
      <c r="E605" t="s">
        <v>10</v>
      </c>
      <c r="F605" t="s">
        <v>11</v>
      </c>
      <c r="G605" t="s">
        <v>2089</v>
      </c>
      <c r="I605" t="s">
        <v>2090</v>
      </c>
      <c r="O605">
        <v>62472</v>
      </c>
      <c r="P605">
        <v>483.46511959999998</v>
      </c>
      <c r="R605" s="56">
        <f t="shared" si="72"/>
        <v>506.45434</v>
      </c>
      <c r="S605" s="90">
        <v>506.4502</v>
      </c>
      <c r="T605" s="90">
        <v>506.45409999999998</v>
      </c>
      <c r="U605" s="90">
        <v>506.45479999999998</v>
      </c>
      <c r="V605" s="8">
        <v>241.26666666666665</v>
      </c>
      <c r="W605" s="55">
        <f t="shared" si="73"/>
        <v>484.47239607</v>
      </c>
      <c r="X605" s="86">
        <v>484.47399999999999</v>
      </c>
      <c r="Y605" s="86">
        <v>484.4735</v>
      </c>
      <c r="Z605" s="86">
        <v>484.47379999999998</v>
      </c>
      <c r="AA605" s="8">
        <v>245.93333333333331</v>
      </c>
      <c r="AB605" s="56">
        <f t="shared" si="74"/>
        <v>501.49894339999997</v>
      </c>
      <c r="AF605" s="64"/>
      <c r="AG605" s="55">
        <f t="shared" si="75"/>
        <v>466.46182540000001</v>
      </c>
      <c r="AH605" s="86"/>
      <c r="AI605" s="86"/>
      <c r="AJ605" s="86"/>
      <c r="AK605" s="64"/>
      <c r="AL605" s="55">
        <f t="shared" si="76"/>
        <v>482.45784359999999</v>
      </c>
      <c r="AP605" s="64"/>
      <c r="AQ605" s="65">
        <f t="shared" si="77"/>
        <v>518.43452119999995</v>
      </c>
      <c r="AR605" s="83"/>
      <c r="AS605" s="83"/>
      <c r="AT605" s="83"/>
      <c r="AU605" s="64"/>
      <c r="AV605" s="55">
        <f t="shared" si="78"/>
        <v>528.46332280000001</v>
      </c>
      <c r="AW605" s="86"/>
      <c r="AX605" s="86"/>
      <c r="AY605" s="86"/>
      <c r="AZ605" s="8">
        <v>246.46666666666667</v>
      </c>
      <c r="BA605" s="5">
        <f t="shared" si="79"/>
        <v>100</v>
      </c>
      <c r="BB605" s="5"/>
      <c r="BC605" t="s">
        <v>14</v>
      </c>
      <c r="BD605" s="9" t="s">
        <v>15</v>
      </c>
    </row>
    <row r="606" spans="1:56" x14ac:dyDescent="0.3">
      <c r="A606" t="s">
        <v>2091</v>
      </c>
      <c r="B606" t="s">
        <v>2092</v>
      </c>
      <c r="D606" s="7">
        <v>6.7</v>
      </c>
      <c r="E606" t="s">
        <v>10</v>
      </c>
      <c r="F606" t="s">
        <v>11</v>
      </c>
      <c r="G606" t="s">
        <v>2093</v>
      </c>
      <c r="I606" t="s">
        <v>2094</v>
      </c>
      <c r="O606">
        <v>1968915</v>
      </c>
      <c r="P606">
        <v>803.41592539999999</v>
      </c>
      <c r="R606" s="56">
        <f t="shared" si="72"/>
        <v>826.40514580000001</v>
      </c>
      <c r="V606" s="8"/>
      <c r="W606" s="55">
        <f t="shared" si="73"/>
        <v>804.42320186999996</v>
      </c>
      <c r="X606" s="86">
        <v>804.41830000000004</v>
      </c>
      <c r="Y606" s="86">
        <v>804.42679999999996</v>
      </c>
      <c r="Z606" s="86">
        <v>804.42619999999999</v>
      </c>
      <c r="AA606" s="8">
        <v>286.10000000000002</v>
      </c>
      <c r="AB606" s="56">
        <f t="shared" si="74"/>
        <v>821.44974920000004</v>
      </c>
      <c r="AF606" s="64"/>
      <c r="AG606" s="55">
        <f t="shared" si="75"/>
        <v>786.41263119999996</v>
      </c>
      <c r="AH606" s="86"/>
      <c r="AI606" s="86"/>
      <c r="AJ606" s="86"/>
      <c r="AK606" s="64">
        <v>286.16666666666669</v>
      </c>
      <c r="AL606" s="55">
        <f t="shared" si="76"/>
        <v>802.40864939999994</v>
      </c>
      <c r="AP606" s="64">
        <v>281.16666666666669</v>
      </c>
      <c r="AQ606" s="65">
        <f t="shared" si="77"/>
        <v>838.38532699999996</v>
      </c>
      <c r="AR606" s="83"/>
      <c r="AS606" s="83"/>
      <c r="AT606" s="83"/>
      <c r="AU606" s="64"/>
      <c r="AV606" s="55">
        <f t="shared" si="78"/>
        <v>848.41412859999991</v>
      </c>
      <c r="AW606" s="86"/>
      <c r="AX606" s="86"/>
      <c r="AY606" s="86"/>
      <c r="AZ606" s="8"/>
      <c r="BA606" s="5">
        <f t="shared" si="79"/>
        <v>1.7243388092741476</v>
      </c>
      <c r="BB606" s="5"/>
      <c r="BC606" t="s">
        <v>14</v>
      </c>
      <c r="BD606" s="9" t="s">
        <v>15</v>
      </c>
    </row>
    <row r="607" spans="1:56" x14ac:dyDescent="0.3">
      <c r="A607" t="s">
        <v>2095</v>
      </c>
      <c r="B607" t="s">
        <v>2096</v>
      </c>
      <c r="D607" s="7">
        <v>12.4</v>
      </c>
      <c r="E607" t="s">
        <v>10</v>
      </c>
      <c r="F607" t="s">
        <v>11</v>
      </c>
      <c r="G607" t="s">
        <v>2097</v>
      </c>
      <c r="I607" t="s">
        <v>2098</v>
      </c>
      <c r="O607">
        <v>1968913</v>
      </c>
      <c r="P607">
        <v>566.53861500000005</v>
      </c>
      <c r="R607" s="56">
        <f t="shared" si="72"/>
        <v>589.52783540000007</v>
      </c>
      <c r="S607" s="90">
        <v>589.52670000000001</v>
      </c>
      <c r="T607" s="90">
        <v>589.52940000000001</v>
      </c>
      <c r="U607" s="90">
        <v>589.52599999999995</v>
      </c>
      <c r="V607" s="8">
        <v>259.33333333333331</v>
      </c>
      <c r="W607" s="55">
        <f t="shared" si="73"/>
        <v>567.54589147000002</v>
      </c>
      <c r="X607" s="86">
        <v>567.54629999999997</v>
      </c>
      <c r="Y607" s="86">
        <v>567.54759999999999</v>
      </c>
      <c r="Z607" s="86">
        <v>567.54570000000001</v>
      </c>
      <c r="AA607" s="8">
        <v>263.96666666666664</v>
      </c>
      <c r="AB607" s="56">
        <f t="shared" si="74"/>
        <v>584.5724388000001</v>
      </c>
      <c r="AF607" s="64"/>
      <c r="AG607" s="55">
        <f t="shared" si="75"/>
        <v>549.53532080000002</v>
      </c>
      <c r="AH607" s="86"/>
      <c r="AI607" s="86"/>
      <c r="AJ607" s="86"/>
      <c r="AK607" s="64">
        <v>263.66666666666669</v>
      </c>
      <c r="AL607" s="55">
        <f t="shared" si="76"/>
        <v>565.531339</v>
      </c>
      <c r="AP607" s="64"/>
      <c r="AQ607" s="65">
        <f t="shared" si="77"/>
        <v>601.50801660000002</v>
      </c>
      <c r="AR607" s="83"/>
      <c r="AS607" s="83"/>
      <c r="AT607" s="83"/>
      <c r="AU607" s="64">
        <v>256.86666666666662</v>
      </c>
      <c r="AV607" s="55">
        <f t="shared" si="78"/>
        <v>611.53681819999997</v>
      </c>
      <c r="AW607" s="86"/>
      <c r="AX607" s="86"/>
      <c r="AY607" s="86"/>
      <c r="AZ607" s="8">
        <v>264.5</v>
      </c>
      <c r="BA607" s="5">
        <f t="shared" si="79"/>
        <v>100</v>
      </c>
      <c r="BB607" s="5"/>
      <c r="BC607" t="s">
        <v>14</v>
      </c>
      <c r="BD607" s="9" t="s">
        <v>15</v>
      </c>
    </row>
    <row r="608" spans="1:56" x14ac:dyDescent="0.3">
      <c r="A608" t="s">
        <v>2099</v>
      </c>
      <c r="B608" t="s">
        <v>2100</v>
      </c>
      <c r="D608" s="7">
        <v>12</v>
      </c>
      <c r="E608" t="s">
        <v>10</v>
      </c>
      <c r="F608" t="s">
        <v>11</v>
      </c>
      <c r="G608" t="s">
        <v>2101</v>
      </c>
      <c r="I608" t="s">
        <v>2102</v>
      </c>
      <c r="O608">
        <v>1968917</v>
      </c>
      <c r="P608">
        <v>643.49404900000002</v>
      </c>
      <c r="R608" s="56">
        <f t="shared" si="72"/>
        <v>666.48326940000004</v>
      </c>
      <c r="V608" s="8"/>
      <c r="W608" s="55">
        <f t="shared" si="73"/>
        <v>644.50132546999998</v>
      </c>
      <c r="X608" s="86">
        <v>644.5086</v>
      </c>
      <c r="Y608" s="86">
        <v>644.50699999999995</v>
      </c>
      <c r="Z608" s="86">
        <v>644.51110000000006</v>
      </c>
      <c r="AA608" s="8">
        <v>267.96666666666664</v>
      </c>
      <c r="AB608" s="56">
        <f t="shared" si="74"/>
        <v>661.52787280000007</v>
      </c>
      <c r="AF608" s="64"/>
      <c r="AG608" s="55">
        <f t="shared" si="75"/>
        <v>626.49075479999999</v>
      </c>
      <c r="AH608" s="86"/>
      <c r="AI608" s="86"/>
      <c r="AJ608" s="86"/>
      <c r="AK608" s="64"/>
      <c r="AL608" s="55">
        <f t="shared" si="76"/>
        <v>642.48677299999997</v>
      </c>
      <c r="AP608" s="64">
        <v>258.3</v>
      </c>
      <c r="AQ608" s="65">
        <f t="shared" si="77"/>
        <v>678.46345059999999</v>
      </c>
      <c r="AR608" s="83"/>
      <c r="AS608" s="83"/>
      <c r="AT608" s="83"/>
      <c r="AU608" s="64"/>
      <c r="AV608" s="55">
        <f t="shared" si="78"/>
        <v>688.49225219999994</v>
      </c>
      <c r="AW608" s="86"/>
      <c r="AX608" s="86"/>
      <c r="AY608" s="86"/>
      <c r="AZ608" s="8"/>
      <c r="BA608" s="5">
        <f t="shared" si="79"/>
        <v>3.6074138574449419</v>
      </c>
      <c r="BB608" s="5"/>
      <c r="BC608" t="s">
        <v>14</v>
      </c>
      <c r="BD608" s="9" t="s">
        <v>15</v>
      </c>
    </row>
    <row r="609" spans="1:56" x14ac:dyDescent="0.3">
      <c r="A609" s="48" t="s">
        <v>2103</v>
      </c>
      <c r="B609" t="s">
        <v>2104</v>
      </c>
      <c r="D609" s="7">
        <v>4.3</v>
      </c>
      <c r="E609" t="s">
        <v>10</v>
      </c>
      <c r="F609" t="s">
        <v>11</v>
      </c>
      <c r="G609" t="s">
        <v>2105</v>
      </c>
      <c r="I609" t="s">
        <v>2106</v>
      </c>
      <c r="O609">
        <v>53980</v>
      </c>
      <c r="P609">
        <v>421.25931100000003</v>
      </c>
      <c r="R609" s="56">
        <f t="shared" si="72"/>
        <v>444.24853140000005</v>
      </c>
      <c r="S609" s="90">
        <v>444.24680000000001</v>
      </c>
      <c r="T609" s="90">
        <v>444.25040000000001</v>
      </c>
      <c r="U609" s="90">
        <v>444.24799999999999</v>
      </c>
      <c r="V609" s="8">
        <v>212.13333333333333</v>
      </c>
      <c r="W609" s="55">
        <f t="shared" si="73"/>
        <v>422.26658747000005</v>
      </c>
      <c r="X609" s="86">
        <v>422.26420000000002</v>
      </c>
      <c r="Y609" s="86">
        <v>422.26530000000002</v>
      </c>
      <c r="Z609" s="86">
        <v>422.26940000000002</v>
      </c>
      <c r="AA609" s="47">
        <v>212.83333333333334</v>
      </c>
      <c r="AB609" s="56">
        <f t="shared" si="74"/>
        <v>439.29313480000002</v>
      </c>
      <c r="AF609" s="64"/>
      <c r="AG609" s="55">
        <f t="shared" si="75"/>
        <v>404.25601680000005</v>
      </c>
      <c r="AH609" s="86"/>
      <c r="AI609" s="86"/>
      <c r="AJ609" s="86"/>
      <c r="AK609" s="64">
        <v>212.9</v>
      </c>
      <c r="AL609" s="55">
        <f t="shared" si="76"/>
        <v>420.25203500000003</v>
      </c>
      <c r="AP609" s="64">
        <v>202.4</v>
      </c>
      <c r="AQ609" s="65">
        <f t="shared" si="77"/>
        <v>456.22871260000005</v>
      </c>
      <c r="AR609" s="83"/>
      <c r="AS609" s="83"/>
      <c r="AT609" s="83"/>
      <c r="AU609" s="64"/>
      <c r="AV609" s="55">
        <f t="shared" si="78"/>
        <v>466.25751420000006</v>
      </c>
      <c r="AW609" s="86"/>
      <c r="AX609" s="86"/>
      <c r="AY609" s="86"/>
      <c r="AZ609" s="8"/>
      <c r="BA609" s="5">
        <f t="shared" si="79"/>
        <v>4.9021143304620223</v>
      </c>
      <c r="BB609" s="5"/>
      <c r="BC609" t="s">
        <v>14</v>
      </c>
      <c r="BD609" s="9" t="s">
        <v>15</v>
      </c>
    </row>
    <row r="610" spans="1:56" x14ac:dyDescent="0.3">
      <c r="A610" t="s">
        <v>2107</v>
      </c>
      <c r="B610" t="s">
        <v>639</v>
      </c>
      <c r="D610" s="7">
        <v>14.4</v>
      </c>
      <c r="E610" t="s">
        <v>10</v>
      </c>
      <c r="F610" t="s">
        <v>11</v>
      </c>
      <c r="G610" t="s">
        <v>2108</v>
      </c>
      <c r="I610" t="s">
        <v>2109</v>
      </c>
      <c r="O610">
        <v>7228</v>
      </c>
      <c r="P610">
        <v>809.67443260000005</v>
      </c>
      <c r="R610" s="56">
        <f t="shared" si="72"/>
        <v>832.66365300000007</v>
      </c>
      <c r="S610" s="90">
        <v>832.66210000000001</v>
      </c>
      <c r="T610" s="90">
        <v>832.66039999999998</v>
      </c>
      <c r="U610" s="90">
        <v>832.66489999999999</v>
      </c>
      <c r="V610" s="8">
        <v>301.5333333333333</v>
      </c>
      <c r="W610" s="55">
        <f t="shared" si="73"/>
        <v>810.68170907000001</v>
      </c>
      <c r="X610" s="86">
        <v>810.68280000000004</v>
      </c>
      <c r="Y610" s="86">
        <v>810.68510000000003</v>
      </c>
      <c r="Z610" s="86">
        <v>810.68190000000004</v>
      </c>
      <c r="AA610" s="8">
        <v>303.09999999999997</v>
      </c>
      <c r="AB610" s="56">
        <f t="shared" si="74"/>
        <v>827.7082564000001</v>
      </c>
      <c r="AF610" s="64"/>
      <c r="AG610" s="55">
        <f t="shared" si="75"/>
        <v>792.67113840000002</v>
      </c>
      <c r="AH610" s="86"/>
      <c r="AI610" s="86"/>
      <c r="AJ610" s="86"/>
      <c r="AK610" s="64">
        <v>303.26666666666665</v>
      </c>
      <c r="AL610" s="55">
        <f t="shared" si="76"/>
        <v>808.6671566</v>
      </c>
      <c r="AP610" s="64"/>
      <c r="AQ610" s="65">
        <f t="shared" si="77"/>
        <v>844.64383420000001</v>
      </c>
      <c r="AR610" s="83"/>
      <c r="AS610" s="83"/>
      <c r="AT610" s="83"/>
      <c r="AU610" s="64">
        <v>300.13333333333333</v>
      </c>
      <c r="AV610" s="55">
        <f t="shared" si="78"/>
        <v>854.67263579999997</v>
      </c>
      <c r="AW610" s="86"/>
      <c r="AX610" s="86"/>
      <c r="AY610" s="86"/>
      <c r="AZ610" s="8">
        <v>305.46666666666664</v>
      </c>
      <c r="BA610" s="5">
        <f t="shared" si="79"/>
        <v>100</v>
      </c>
      <c r="BB610" s="5"/>
      <c r="BC610" t="s">
        <v>14</v>
      </c>
      <c r="BD610" s="9" t="s">
        <v>15</v>
      </c>
    </row>
    <row r="611" spans="1:56" x14ac:dyDescent="0.3">
      <c r="A611" t="s">
        <v>2110</v>
      </c>
      <c r="B611" t="s">
        <v>1635</v>
      </c>
      <c r="D611" s="7">
        <v>12.2</v>
      </c>
      <c r="E611" t="s">
        <v>10</v>
      </c>
      <c r="F611" t="s">
        <v>11</v>
      </c>
      <c r="G611" t="s">
        <v>2111</v>
      </c>
      <c r="I611" t="s">
        <v>2112</v>
      </c>
      <c r="O611">
        <v>1968914</v>
      </c>
      <c r="P611">
        <v>889.63124960000005</v>
      </c>
      <c r="R611" s="56">
        <f t="shared" si="72"/>
        <v>912.62047000000007</v>
      </c>
      <c r="S611" s="90">
        <v>912.61829999999998</v>
      </c>
      <c r="T611" s="90">
        <v>912.62940000000003</v>
      </c>
      <c r="U611" s="90">
        <v>912.62040000000002</v>
      </c>
      <c r="V611" s="8">
        <v>308.76666666666665</v>
      </c>
      <c r="W611" s="55">
        <f t="shared" si="73"/>
        <v>890.63852607000001</v>
      </c>
      <c r="X611" s="86">
        <v>890.63919999999996</v>
      </c>
      <c r="Y611" s="86">
        <v>890.64120000000003</v>
      </c>
      <c r="Z611" s="86">
        <v>890.63689999999997</v>
      </c>
      <c r="AA611" s="8">
        <v>308.83333333333337</v>
      </c>
      <c r="AB611" s="56">
        <f t="shared" si="74"/>
        <v>907.6650734000001</v>
      </c>
      <c r="AF611" s="64"/>
      <c r="AG611" s="55">
        <f t="shared" si="75"/>
        <v>872.62795540000002</v>
      </c>
      <c r="AH611" s="86"/>
      <c r="AI611" s="86"/>
      <c r="AJ611" s="86"/>
      <c r="AK611" s="64"/>
      <c r="AL611" s="55">
        <f t="shared" si="76"/>
        <v>888.6239736</v>
      </c>
      <c r="AP611" s="64">
        <v>303.06666666666666</v>
      </c>
      <c r="AQ611" s="65">
        <f t="shared" si="77"/>
        <v>924.60065120000002</v>
      </c>
      <c r="AR611" s="83"/>
      <c r="AS611" s="83"/>
      <c r="AT611" s="83"/>
      <c r="AU611" s="64"/>
      <c r="AV611" s="55">
        <f t="shared" si="78"/>
        <v>934.62945279999997</v>
      </c>
      <c r="AW611" s="86"/>
      <c r="AX611" s="86"/>
      <c r="AY611" s="86"/>
      <c r="AZ611" s="8"/>
      <c r="BA611" s="5">
        <f t="shared" si="79"/>
        <v>1.8672423097679569</v>
      </c>
      <c r="BB611" s="5"/>
      <c r="BC611" t="s">
        <v>14</v>
      </c>
      <c r="BD611" s="9" t="s">
        <v>15</v>
      </c>
    </row>
    <row r="612" spans="1:56" x14ac:dyDescent="0.3">
      <c r="A612" t="s">
        <v>2113</v>
      </c>
      <c r="B612" t="s">
        <v>2114</v>
      </c>
      <c r="D612" s="7">
        <v>11.7</v>
      </c>
      <c r="E612" t="s">
        <v>10</v>
      </c>
      <c r="F612" t="s">
        <v>11</v>
      </c>
      <c r="G612" t="s">
        <v>2115</v>
      </c>
      <c r="I612" t="s">
        <v>2116</v>
      </c>
      <c r="O612">
        <v>3905</v>
      </c>
      <c r="P612">
        <v>428.40179419999998</v>
      </c>
      <c r="R612" s="56">
        <f t="shared" si="72"/>
        <v>451.39101460000001</v>
      </c>
      <c r="V612" s="8"/>
      <c r="W612" s="55">
        <f t="shared" si="73"/>
        <v>429.40907067000001</v>
      </c>
      <c r="X612" s="86">
        <v>429.40929999999997</v>
      </c>
      <c r="Y612" s="86">
        <v>429.40969999999999</v>
      </c>
      <c r="Z612" s="86">
        <v>429.40809999999999</v>
      </c>
      <c r="AA612" s="8">
        <v>219.76666666666665</v>
      </c>
      <c r="AB612" s="56">
        <f t="shared" si="74"/>
        <v>446.43561799999998</v>
      </c>
      <c r="AF612" s="64"/>
      <c r="AG612" s="55">
        <f t="shared" si="75"/>
        <v>411.39850000000001</v>
      </c>
      <c r="AH612" s="86"/>
      <c r="AI612" s="86"/>
      <c r="AJ612" s="86"/>
      <c r="AK612" s="64"/>
      <c r="AL612" s="55">
        <f t="shared" si="76"/>
        <v>427.39451819999999</v>
      </c>
      <c r="AP612" s="64"/>
      <c r="AQ612" s="65">
        <f t="shared" si="77"/>
        <v>463.37119580000001</v>
      </c>
      <c r="AR612" s="83"/>
      <c r="AS612" s="83"/>
      <c r="AT612" s="83"/>
      <c r="AU612" s="64"/>
      <c r="AV612" s="55">
        <f t="shared" si="78"/>
        <v>473.39999740000002</v>
      </c>
      <c r="AW612" s="86"/>
      <c r="AX612" s="86"/>
      <c r="AY612" s="86"/>
      <c r="AZ612" s="8">
        <v>219.80000000000004</v>
      </c>
      <c r="BA612" s="5">
        <f t="shared" si="79"/>
        <v>100</v>
      </c>
      <c r="BB612" s="5"/>
      <c r="BC612" t="s">
        <v>14</v>
      </c>
      <c r="BD612" s="9" t="s">
        <v>15</v>
      </c>
    </row>
    <row r="613" spans="1:56" x14ac:dyDescent="0.3">
      <c r="A613" s="44" t="s">
        <v>2117</v>
      </c>
      <c r="B613" t="s">
        <v>2118</v>
      </c>
      <c r="D613" s="7">
        <v>2.6</v>
      </c>
      <c r="E613" t="s">
        <v>10</v>
      </c>
      <c r="F613" t="s">
        <v>11</v>
      </c>
      <c r="G613" t="s">
        <v>2119</v>
      </c>
      <c r="I613" t="s">
        <v>2120</v>
      </c>
      <c r="O613">
        <v>53901</v>
      </c>
      <c r="P613">
        <v>397.25931100000003</v>
      </c>
      <c r="R613" s="56">
        <f t="shared" si="72"/>
        <v>420.24853140000005</v>
      </c>
      <c r="S613" s="90">
        <v>420.24770000000001</v>
      </c>
      <c r="T613" s="90">
        <v>420.24970000000002</v>
      </c>
      <c r="U613" s="90">
        <v>420.24740000000003</v>
      </c>
      <c r="V613" s="8">
        <v>212.26666666666665</v>
      </c>
      <c r="W613" s="55">
        <f t="shared" si="73"/>
        <v>398.26658747000005</v>
      </c>
      <c r="X613" s="86">
        <v>398.26609999999999</v>
      </c>
      <c r="Y613" s="86">
        <v>398.26740000000001</v>
      </c>
      <c r="Z613" s="86">
        <v>398.26729999999998</v>
      </c>
      <c r="AA613" s="8">
        <v>212.73333333333335</v>
      </c>
      <c r="AB613" s="56">
        <f t="shared" si="74"/>
        <v>415.29313480000002</v>
      </c>
      <c r="AF613" s="64"/>
      <c r="AG613" s="55">
        <f t="shared" si="75"/>
        <v>380.25601680000005</v>
      </c>
      <c r="AH613" s="86"/>
      <c r="AI613" s="86"/>
      <c r="AJ613" s="86"/>
      <c r="AK613" s="64">
        <v>203.36666666666667</v>
      </c>
      <c r="AL613" s="55">
        <f t="shared" si="76"/>
        <v>396.25203500000003</v>
      </c>
      <c r="AP613" s="77">
        <v>199.06666666666669</v>
      </c>
      <c r="AQ613" s="65">
        <f t="shared" si="77"/>
        <v>432.22871260000005</v>
      </c>
      <c r="AR613" s="83"/>
      <c r="AS613" s="83"/>
      <c r="AT613" s="83"/>
      <c r="AU613" s="64"/>
      <c r="AV613" s="55">
        <f t="shared" si="78"/>
        <v>442.25751420000006</v>
      </c>
      <c r="AW613" s="86"/>
      <c r="AX613" s="86"/>
      <c r="AY613" s="86"/>
      <c r="AZ613" s="8"/>
      <c r="BA613" s="5">
        <f t="shared" si="79"/>
        <v>6.4243183954873038</v>
      </c>
      <c r="BB613" s="5"/>
      <c r="BC613" t="s">
        <v>14</v>
      </c>
      <c r="BD613" s="9" t="s">
        <v>15</v>
      </c>
    </row>
    <row r="614" spans="1:56" x14ac:dyDescent="0.3">
      <c r="A614" t="s">
        <v>2121</v>
      </c>
      <c r="B614" t="s">
        <v>2122</v>
      </c>
      <c r="D614" s="7">
        <v>10.5</v>
      </c>
      <c r="E614" t="s">
        <v>10</v>
      </c>
      <c r="F614" t="s">
        <v>11</v>
      </c>
      <c r="G614" t="s">
        <v>2123</v>
      </c>
      <c r="I614" t="s">
        <v>2124</v>
      </c>
      <c r="O614">
        <v>426</v>
      </c>
      <c r="P614">
        <v>426.386145</v>
      </c>
      <c r="R614" s="56">
        <f t="shared" si="72"/>
        <v>449.37536540000002</v>
      </c>
      <c r="V614" s="8"/>
      <c r="W614" s="55">
        <f t="shared" si="73"/>
        <v>427.39342147000002</v>
      </c>
      <c r="X614" s="86">
        <v>427.39389999999997</v>
      </c>
      <c r="Y614" s="86">
        <v>427.39449999999999</v>
      </c>
      <c r="Z614" s="86">
        <v>427.39350000000002</v>
      </c>
      <c r="AA614" s="8">
        <v>215.63333333333333</v>
      </c>
      <c r="AB614" s="56">
        <f t="shared" si="74"/>
        <v>444.41996879999999</v>
      </c>
      <c r="AF614" s="64"/>
      <c r="AG614" s="55">
        <f t="shared" si="75"/>
        <v>409.38285080000003</v>
      </c>
      <c r="AH614" s="86"/>
      <c r="AI614" s="86"/>
      <c r="AJ614" s="86"/>
      <c r="AK614" s="64"/>
      <c r="AL614" s="55">
        <f t="shared" si="76"/>
        <v>425.37886900000001</v>
      </c>
      <c r="AP614" s="64"/>
      <c r="AQ614" s="65">
        <f t="shared" si="77"/>
        <v>461.35554660000003</v>
      </c>
      <c r="AR614" s="83"/>
      <c r="AS614" s="83"/>
      <c r="AT614" s="83"/>
      <c r="AU614" s="64"/>
      <c r="AV614" s="55">
        <f t="shared" si="78"/>
        <v>471.38434820000003</v>
      </c>
      <c r="AW614" s="86"/>
      <c r="AX614" s="86"/>
      <c r="AY614" s="86"/>
      <c r="AZ614" s="8"/>
      <c r="BA614" s="5">
        <f t="shared" si="79"/>
        <v>100</v>
      </c>
      <c r="BB614" s="5"/>
      <c r="BC614" t="s">
        <v>14</v>
      </c>
      <c r="BD614" s="9" t="s">
        <v>15</v>
      </c>
    </row>
    <row r="615" spans="1:56" x14ac:dyDescent="0.3">
      <c r="A615" t="s">
        <v>2125</v>
      </c>
      <c r="B615" t="s">
        <v>2126</v>
      </c>
      <c r="D615" s="7">
        <v>1.7</v>
      </c>
      <c r="E615" t="s">
        <v>10</v>
      </c>
      <c r="F615" t="s">
        <v>11</v>
      </c>
      <c r="G615" t="s">
        <v>2127</v>
      </c>
      <c r="I615" t="s">
        <v>2128</v>
      </c>
      <c r="O615">
        <v>399406</v>
      </c>
      <c r="P615">
        <v>379.28513020000003</v>
      </c>
      <c r="R615" s="56">
        <f t="shared" si="72"/>
        <v>402.27435060000005</v>
      </c>
      <c r="S615" s="90">
        <v>402.27339999999998</v>
      </c>
      <c r="T615" s="90">
        <v>402.27519999999998</v>
      </c>
      <c r="U615" s="90">
        <v>402.27640000000002</v>
      </c>
      <c r="V615" s="8">
        <v>213.13333333333333</v>
      </c>
      <c r="W615" s="55">
        <f t="shared" si="73"/>
        <v>380.29240667000005</v>
      </c>
      <c r="X615" s="86">
        <v>380.29180000000002</v>
      </c>
      <c r="Y615" s="86">
        <v>380.29270000000002</v>
      </c>
      <c r="Z615" s="86">
        <v>380.2919</v>
      </c>
      <c r="AA615" s="8">
        <v>207.26666666666665</v>
      </c>
      <c r="AB615" s="56">
        <f t="shared" si="74"/>
        <v>397.31895400000002</v>
      </c>
      <c r="AF615" s="64"/>
      <c r="AG615" s="55">
        <f t="shared" si="75"/>
        <v>362.28183600000006</v>
      </c>
      <c r="AH615" s="86"/>
      <c r="AI615" s="86"/>
      <c r="AJ615" s="86"/>
      <c r="AK615" s="64"/>
      <c r="AL615" s="55">
        <f t="shared" si="76"/>
        <v>378.27785420000004</v>
      </c>
      <c r="AP615" s="64"/>
      <c r="AQ615" s="65">
        <f t="shared" si="77"/>
        <v>414.25453180000005</v>
      </c>
      <c r="AR615" s="83"/>
      <c r="AS615" s="83"/>
      <c r="AT615" s="83"/>
      <c r="AU615" s="64"/>
      <c r="AV615" s="55">
        <f t="shared" si="78"/>
        <v>424.28333340000006</v>
      </c>
      <c r="AW615" s="86"/>
      <c r="AX615" s="86"/>
      <c r="AY615" s="86"/>
      <c r="AZ615" s="8">
        <v>215</v>
      </c>
      <c r="BA615" s="5">
        <f t="shared" si="79"/>
        <v>100</v>
      </c>
      <c r="BB615" s="5"/>
      <c r="BC615" t="s">
        <v>14</v>
      </c>
      <c r="BD615" s="9" t="s">
        <v>15</v>
      </c>
    </row>
    <row r="616" spans="1:56" x14ac:dyDescent="0.3">
      <c r="A616" t="s">
        <v>2129</v>
      </c>
      <c r="B616" t="s">
        <v>1371</v>
      </c>
      <c r="D616" s="7">
        <v>1</v>
      </c>
      <c r="E616" t="s">
        <v>10</v>
      </c>
      <c r="F616" t="s">
        <v>11</v>
      </c>
      <c r="G616" t="s">
        <v>2130</v>
      </c>
      <c r="I616" t="s">
        <v>2131</v>
      </c>
      <c r="O616">
        <v>421</v>
      </c>
      <c r="P616">
        <v>352.22496219999999</v>
      </c>
      <c r="R616" s="56">
        <f t="shared" si="72"/>
        <v>375.21418260000002</v>
      </c>
      <c r="S616" s="90">
        <v>375.2149</v>
      </c>
      <c r="T616" s="90">
        <v>375.21370000000002</v>
      </c>
      <c r="U616" s="90">
        <v>375.21460000000002</v>
      </c>
      <c r="V616" s="8">
        <v>196.13333333333333</v>
      </c>
      <c r="W616" s="55">
        <f t="shared" si="73"/>
        <v>353.23223867000002</v>
      </c>
      <c r="AA616" s="8"/>
      <c r="AB616" s="56">
        <f t="shared" si="74"/>
        <v>370.25878599999999</v>
      </c>
      <c r="AF616" s="64"/>
      <c r="AG616" s="55">
        <f t="shared" si="75"/>
        <v>335.22166800000002</v>
      </c>
      <c r="AH616" s="86"/>
      <c r="AI616" s="86"/>
      <c r="AJ616" s="86"/>
      <c r="AK616" s="64"/>
      <c r="AL616" s="55">
        <f t="shared" si="76"/>
        <v>351.2176862</v>
      </c>
      <c r="AP616" s="64">
        <v>187.93333333333331</v>
      </c>
      <c r="AQ616" s="65">
        <f t="shared" si="77"/>
        <v>387.19436380000002</v>
      </c>
      <c r="AR616" s="83"/>
      <c r="AS616" s="83"/>
      <c r="AT616" s="83"/>
      <c r="AU616" s="64"/>
      <c r="AV616" s="55">
        <f t="shared" si="78"/>
        <v>397.22316540000003</v>
      </c>
      <c r="AW616" s="86"/>
      <c r="AX616" s="86"/>
      <c r="AY616" s="86"/>
      <c r="AZ616" s="8"/>
      <c r="BA616" s="5" t="e">
        <f t="shared" si="79"/>
        <v>#DIV/0!</v>
      </c>
      <c r="BB616" s="5"/>
      <c r="BC616" t="s">
        <v>14</v>
      </c>
      <c r="BD616" s="9" t="s">
        <v>15</v>
      </c>
    </row>
    <row r="617" spans="1:56" x14ac:dyDescent="0.3">
      <c r="A617" t="s">
        <v>2132</v>
      </c>
      <c r="B617" t="s">
        <v>2133</v>
      </c>
      <c r="D617" s="7">
        <v>5.6</v>
      </c>
      <c r="E617" t="s">
        <v>10</v>
      </c>
      <c r="F617" t="s">
        <v>11</v>
      </c>
      <c r="G617" t="s">
        <v>2134</v>
      </c>
      <c r="I617" t="s">
        <v>2135</v>
      </c>
      <c r="O617">
        <v>1968920</v>
      </c>
      <c r="P617">
        <v>517.34032019999995</v>
      </c>
      <c r="R617" s="56">
        <f t="shared" si="72"/>
        <v>540.32954059999997</v>
      </c>
      <c r="S617" s="90">
        <v>540.33590000000004</v>
      </c>
      <c r="T617" s="90">
        <v>540.33150000000001</v>
      </c>
      <c r="U617" s="90">
        <v>540.33130000000006</v>
      </c>
      <c r="V617" s="8">
        <v>232.43333333333331</v>
      </c>
      <c r="W617" s="55">
        <f t="shared" si="73"/>
        <v>518.34759666999992</v>
      </c>
      <c r="X617" s="86">
        <v>518.34699999999998</v>
      </c>
      <c r="Y617" s="86">
        <v>518.32479999999998</v>
      </c>
      <c r="Z617" s="86">
        <v>518.34739999999999</v>
      </c>
      <c r="AA617" s="8">
        <v>236.76666666666665</v>
      </c>
      <c r="AB617" s="56">
        <f t="shared" si="74"/>
        <v>535.374144</v>
      </c>
      <c r="AF617" s="64"/>
      <c r="AG617" s="55">
        <f t="shared" si="75"/>
        <v>500.33702599999998</v>
      </c>
      <c r="AH617" s="86"/>
      <c r="AI617" s="86"/>
      <c r="AJ617" s="86"/>
      <c r="AK617" s="64"/>
      <c r="AL617" s="55">
        <f t="shared" si="76"/>
        <v>516.3330441999999</v>
      </c>
      <c r="AP617" s="64">
        <v>242.56666666666669</v>
      </c>
      <c r="AQ617" s="65">
        <f t="shared" si="77"/>
        <v>552.30972179999992</v>
      </c>
      <c r="AR617" s="83"/>
      <c r="AS617" s="83"/>
      <c r="AT617" s="83"/>
      <c r="AU617" s="64">
        <v>237.30000000000004</v>
      </c>
      <c r="AV617" s="55">
        <f t="shared" si="78"/>
        <v>562.33852339999987</v>
      </c>
      <c r="AW617" s="86"/>
      <c r="AX617" s="86"/>
      <c r="AY617" s="86"/>
      <c r="AZ617" s="8">
        <v>241.93333333333331</v>
      </c>
      <c r="BA617" s="5">
        <f t="shared" si="79"/>
        <v>-2.4496691538786597</v>
      </c>
      <c r="BB617" s="5"/>
      <c r="BC617" t="s">
        <v>14</v>
      </c>
      <c r="BD617" s="9" t="s">
        <v>15</v>
      </c>
    </row>
    <row r="618" spans="1:56" x14ac:dyDescent="0.3">
      <c r="A618" t="s">
        <v>2136</v>
      </c>
      <c r="B618" t="s">
        <v>2137</v>
      </c>
      <c r="D618" s="7">
        <v>1.2</v>
      </c>
      <c r="E618" t="s">
        <v>10</v>
      </c>
      <c r="F618" t="s">
        <v>11</v>
      </c>
      <c r="G618" t="s">
        <v>2138</v>
      </c>
      <c r="I618" t="s">
        <v>2139</v>
      </c>
      <c r="O618">
        <v>40275</v>
      </c>
      <c r="P618">
        <v>439.2698752</v>
      </c>
      <c r="R618" s="56">
        <f t="shared" si="72"/>
        <v>462.25909560000002</v>
      </c>
      <c r="S618" s="90">
        <v>462.2595</v>
      </c>
      <c r="T618" s="90">
        <v>462.2586</v>
      </c>
      <c r="U618" s="90">
        <v>462.26150000000001</v>
      </c>
      <c r="V618" s="8">
        <v>222.46666666666667</v>
      </c>
      <c r="W618" s="55">
        <f t="shared" si="73"/>
        <v>440.27715167000002</v>
      </c>
      <c r="X618" s="86">
        <v>440.27699999999999</v>
      </c>
      <c r="Y618" s="86">
        <v>440.2586</v>
      </c>
      <c r="Z618" s="86">
        <v>440.28309999999999</v>
      </c>
      <c r="AA618" s="8">
        <v>216.96666666666667</v>
      </c>
      <c r="AB618" s="56">
        <f t="shared" si="74"/>
        <v>457.30369899999999</v>
      </c>
      <c r="AF618" s="64"/>
      <c r="AG618" s="55">
        <f t="shared" si="75"/>
        <v>422.26658100000003</v>
      </c>
      <c r="AH618" s="86"/>
      <c r="AI618" s="86"/>
      <c r="AJ618" s="86"/>
      <c r="AK618" s="64"/>
      <c r="AL618" s="55">
        <f t="shared" si="76"/>
        <v>438.26259920000001</v>
      </c>
      <c r="AP618" s="64"/>
      <c r="AQ618" s="65">
        <f t="shared" si="77"/>
        <v>474.23927680000003</v>
      </c>
      <c r="AR618" s="83"/>
      <c r="AS618" s="83"/>
      <c r="AT618" s="83"/>
      <c r="AU618" s="64"/>
      <c r="AV618" s="55">
        <f t="shared" si="78"/>
        <v>484.26807840000004</v>
      </c>
      <c r="AW618" s="86"/>
      <c r="AX618" s="86"/>
      <c r="AY618" s="86"/>
      <c r="AZ618" s="8">
        <v>225</v>
      </c>
      <c r="BA618" s="5">
        <f t="shared" si="79"/>
        <v>100</v>
      </c>
      <c r="BB618" s="5"/>
      <c r="BC618" t="s">
        <v>14</v>
      </c>
      <c r="BD618" s="9" t="s">
        <v>15</v>
      </c>
    </row>
    <row r="619" spans="1:56" x14ac:dyDescent="0.3">
      <c r="A619" s="42" t="s">
        <v>2140</v>
      </c>
      <c r="B619" t="s">
        <v>2141</v>
      </c>
      <c r="D619" s="7">
        <v>2.7</v>
      </c>
      <c r="E619" t="s">
        <v>10</v>
      </c>
      <c r="F619" t="s">
        <v>11</v>
      </c>
      <c r="G619" t="s">
        <v>2142</v>
      </c>
      <c r="I619" t="s">
        <v>2143</v>
      </c>
      <c r="O619">
        <v>80000</v>
      </c>
      <c r="P619">
        <v>456.24880660000002</v>
      </c>
      <c r="R619" s="56">
        <f t="shared" si="72"/>
        <v>479.23802700000005</v>
      </c>
      <c r="S619" s="90">
        <v>479.23649999999998</v>
      </c>
      <c r="T619" s="90">
        <v>479.23719999999997</v>
      </c>
      <c r="U619" s="90">
        <v>479.2396</v>
      </c>
      <c r="V619" s="8">
        <v>217.5</v>
      </c>
      <c r="W619" s="55">
        <f t="shared" si="73"/>
        <v>457.25608307000005</v>
      </c>
      <c r="X619" s="86">
        <v>457.25599999999997</v>
      </c>
      <c r="Y619" s="86">
        <v>457.25670000000002</v>
      </c>
      <c r="Z619" s="86">
        <v>457.25729999999999</v>
      </c>
      <c r="AA619" s="47">
        <v>220.96666666666667</v>
      </c>
      <c r="AB619" s="56">
        <f t="shared" si="74"/>
        <v>474.28263040000002</v>
      </c>
      <c r="AF619" s="66">
        <v>0</v>
      </c>
      <c r="AG619" s="55">
        <f t="shared" si="75"/>
        <v>439.24551240000005</v>
      </c>
      <c r="AH619" s="86"/>
      <c r="AI619" s="86"/>
      <c r="AJ619" s="86"/>
      <c r="AK619" s="64"/>
      <c r="AL619" s="55">
        <f t="shared" si="76"/>
        <v>455.24153060000003</v>
      </c>
      <c r="AP619" s="64">
        <v>211.16666666666666</v>
      </c>
      <c r="AQ619" s="65">
        <f t="shared" si="77"/>
        <v>491.21820820000005</v>
      </c>
      <c r="AR619" s="83"/>
      <c r="AS619" s="83"/>
      <c r="AT619" s="83"/>
      <c r="AU619" s="64"/>
      <c r="AV619" s="55">
        <f t="shared" si="78"/>
        <v>501.24700980000006</v>
      </c>
      <c r="AW619" s="86"/>
      <c r="AX619" s="86"/>
      <c r="AY619" s="86"/>
      <c r="AZ619" s="8"/>
      <c r="BA619" s="5">
        <f t="shared" si="79"/>
        <v>4.4350580781415045</v>
      </c>
      <c r="BB619" s="5"/>
      <c r="BC619" t="s">
        <v>14</v>
      </c>
      <c r="BD619" s="9" t="s">
        <v>15</v>
      </c>
    </row>
    <row r="620" spans="1:56" x14ac:dyDescent="0.3">
      <c r="A620" t="s">
        <v>2144</v>
      </c>
      <c r="B620" t="s">
        <v>2145</v>
      </c>
      <c r="D620" s="7">
        <v>8.9</v>
      </c>
      <c r="E620" t="s">
        <v>10</v>
      </c>
      <c r="F620" t="s">
        <v>11</v>
      </c>
      <c r="G620" t="s">
        <v>2146</v>
      </c>
      <c r="I620" t="s">
        <v>2147</v>
      </c>
      <c r="O620">
        <v>1968925</v>
      </c>
      <c r="P620">
        <v>704.66626399999996</v>
      </c>
      <c r="R620" s="56">
        <f t="shared" si="72"/>
        <v>727.65548439999998</v>
      </c>
      <c r="S620" s="90">
        <v>727.6558</v>
      </c>
      <c r="T620" s="90">
        <v>727.65769999999998</v>
      </c>
      <c r="U620" s="90">
        <v>727.65989999999999</v>
      </c>
      <c r="V620" s="8">
        <v>279.86666666666662</v>
      </c>
      <c r="W620" s="55">
        <f t="shared" si="73"/>
        <v>705.67354046999992</v>
      </c>
      <c r="X620" s="86">
        <v>705.67510000000004</v>
      </c>
      <c r="Y620" s="86">
        <v>705.67610000000002</v>
      </c>
      <c r="Z620" s="86">
        <v>705.67269999999996</v>
      </c>
      <c r="AA620" s="8">
        <v>275.9666666666667</v>
      </c>
      <c r="AB620" s="56">
        <f t="shared" si="74"/>
        <v>722.70008780000001</v>
      </c>
      <c r="AF620" s="64"/>
      <c r="AG620" s="55">
        <f t="shared" si="75"/>
        <v>687.66296979999993</v>
      </c>
      <c r="AH620" s="86"/>
      <c r="AI620" s="86"/>
      <c r="AJ620" s="86"/>
      <c r="AK620" s="64"/>
      <c r="AL620" s="55">
        <f t="shared" si="76"/>
        <v>703.65898799999991</v>
      </c>
      <c r="AP620" s="64"/>
      <c r="AQ620" s="65">
        <f t="shared" si="77"/>
        <v>739.63566559999992</v>
      </c>
      <c r="AR620" s="83"/>
      <c r="AS620" s="83"/>
      <c r="AT620" s="83"/>
      <c r="AU620" s="64"/>
      <c r="AV620" s="55">
        <f t="shared" si="78"/>
        <v>749.66446719999988</v>
      </c>
      <c r="AW620" s="86"/>
      <c r="AX620" s="86"/>
      <c r="AY620" s="86"/>
      <c r="AZ620" s="8">
        <v>279.63333333333333</v>
      </c>
      <c r="BA620" s="5">
        <f t="shared" si="79"/>
        <v>100</v>
      </c>
      <c r="BB620" s="5"/>
      <c r="BC620" t="s">
        <v>14</v>
      </c>
      <c r="BD620" s="9" t="s">
        <v>15</v>
      </c>
    </row>
    <row r="621" spans="1:56" x14ac:dyDescent="0.3">
      <c r="A621" t="s">
        <v>2148</v>
      </c>
      <c r="B621" t="s">
        <v>2149</v>
      </c>
      <c r="D621" s="7">
        <v>9.1</v>
      </c>
      <c r="E621" t="s">
        <v>10</v>
      </c>
      <c r="F621" t="s">
        <v>11</v>
      </c>
      <c r="G621" t="s">
        <v>2150</v>
      </c>
      <c r="I621" t="s">
        <v>2151</v>
      </c>
      <c r="O621">
        <v>1968924</v>
      </c>
      <c r="P621">
        <v>713.49952819999999</v>
      </c>
      <c r="R621" s="56">
        <f t="shared" si="72"/>
        <v>736.48874860000001</v>
      </c>
      <c r="S621" s="90">
        <v>736.48789999999997</v>
      </c>
      <c r="T621" s="90">
        <v>736.48900000000003</v>
      </c>
      <c r="U621" s="90">
        <v>736.48779999999999</v>
      </c>
      <c r="V621" s="8">
        <v>277.36666666666662</v>
      </c>
      <c r="W621" s="55">
        <f t="shared" si="73"/>
        <v>714.50680466999995</v>
      </c>
      <c r="X621" s="86">
        <v>714.50609999999995</v>
      </c>
      <c r="Y621" s="86">
        <v>714.50630000000001</v>
      </c>
      <c r="Z621" s="86">
        <v>714.51120000000003</v>
      </c>
      <c r="AA621" s="8">
        <v>270.83333333333331</v>
      </c>
      <c r="AB621" s="56">
        <f t="shared" si="74"/>
        <v>731.53335200000004</v>
      </c>
      <c r="AF621" s="64"/>
      <c r="AG621" s="55">
        <f t="shared" si="75"/>
        <v>696.49623399999996</v>
      </c>
      <c r="AH621" s="86"/>
      <c r="AI621" s="86"/>
      <c r="AJ621" s="86"/>
      <c r="AK621" s="64"/>
      <c r="AL621" s="55">
        <f t="shared" si="76"/>
        <v>712.49225219999994</v>
      </c>
      <c r="AP621" s="64">
        <v>267.26666666666671</v>
      </c>
      <c r="AQ621" s="65">
        <f t="shared" si="77"/>
        <v>748.46892979999996</v>
      </c>
      <c r="AR621" s="83"/>
      <c r="AS621" s="83"/>
      <c r="AT621" s="83"/>
      <c r="AU621" s="64"/>
      <c r="AV621" s="55">
        <f t="shared" si="78"/>
        <v>758.49773139999991</v>
      </c>
      <c r="AW621" s="86"/>
      <c r="AX621" s="86"/>
      <c r="AY621" s="86"/>
      <c r="AZ621" s="8"/>
      <c r="BA621" s="5">
        <f t="shared" si="79"/>
        <v>1.3169230769230547</v>
      </c>
      <c r="BB621" s="5"/>
      <c r="BC621" t="s">
        <v>14</v>
      </c>
      <c r="BD621" s="9" t="s">
        <v>15</v>
      </c>
    </row>
    <row r="622" spans="1:56" x14ac:dyDescent="0.3">
      <c r="A622" s="48" t="s">
        <v>2152</v>
      </c>
      <c r="B622" t="s">
        <v>2153</v>
      </c>
      <c r="D622" s="7">
        <v>10.5</v>
      </c>
      <c r="E622" t="s">
        <v>10</v>
      </c>
      <c r="F622" t="s">
        <v>11</v>
      </c>
      <c r="G622" t="s">
        <v>2154</v>
      </c>
      <c r="I622" t="s">
        <v>2155</v>
      </c>
      <c r="O622">
        <v>40844</v>
      </c>
      <c r="P622">
        <v>748.52540720000002</v>
      </c>
      <c r="R622" s="56">
        <f t="shared" si="72"/>
        <v>771.51462760000004</v>
      </c>
      <c r="V622" s="8"/>
      <c r="W622" s="55">
        <f t="shared" si="73"/>
        <v>749.53268366999998</v>
      </c>
      <c r="X622" s="86">
        <v>749.53800000000001</v>
      </c>
      <c r="Y622" s="86">
        <v>749.53700000000003</v>
      </c>
      <c r="Z622" s="86">
        <v>749.53740000000005</v>
      </c>
      <c r="AA622" s="47">
        <v>289.56666666666666</v>
      </c>
      <c r="AB622" s="56">
        <f t="shared" si="74"/>
        <v>766.55923100000007</v>
      </c>
      <c r="AF622" s="64">
        <v>289.63333333333327</v>
      </c>
      <c r="AG622" s="55">
        <f t="shared" si="75"/>
        <v>731.52211299999999</v>
      </c>
      <c r="AH622" s="86"/>
      <c r="AI622" s="86"/>
      <c r="AJ622" s="86"/>
      <c r="AK622" s="64"/>
      <c r="AL622" s="55">
        <f t="shared" si="76"/>
        <v>747.51813119999997</v>
      </c>
      <c r="AP622" s="64">
        <v>276.59999999999997</v>
      </c>
      <c r="AQ622" s="65">
        <f t="shared" si="77"/>
        <v>783.49480879999999</v>
      </c>
      <c r="AR622" s="83"/>
      <c r="AS622" s="83"/>
      <c r="AT622" s="83"/>
      <c r="AU622" s="64"/>
      <c r="AV622" s="55">
        <f t="shared" si="78"/>
        <v>793.52361039999994</v>
      </c>
      <c r="AW622" s="86"/>
      <c r="AX622" s="86"/>
      <c r="AY622" s="86"/>
      <c r="AZ622" s="8"/>
      <c r="BA622" s="5">
        <f t="shared" si="79"/>
        <v>4.4779555657879691</v>
      </c>
      <c r="BB622" s="5"/>
      <c r="BC622" t="s">
        <v>14</v>
      </c>
      <c r="BD622" s="9" t="s">
        <v>15</v>
      </c>
    </row>
    <row r="623" spans="1:56" x14ac:dyDescent="0.3">
      <c r="A623" t="s">
        <v>2156</v>
      </c>
      <c r="B623" t="s">
        <v>2157</v>
      </c>
      <c r="D623" s="7">
        <v>4.4000000000000004</v>
      </c>
      <c r="E623" t="s">
        <v>10</v>
      </c>
      <c r="F623" t="s">
        <v>11</v>
      </c>
      <c r="G623" t="s">
        <v>2158</v>
      </c>
      <c r="I623" t="s">
        <v>2159</v>
      </c>
      <c r="O623">
        <v>24068</v>
      </c>
      <c r="P623">
        <v>509.34812119999998</v>
      </c>
      <c r="R623" s="56">
        <f t="shared" si="72"/>
        <v>532.33734159999995</v>
      </c>
      <c r="S623" s="90">
        <v>532.33709999999996</v>
      </c>
      <c r="T623" s="90">
        <v>532.33619999999996</v>
      </c>
      <c r="U623" s="90">
        <v>532.3383</v>
      </c>
      <c r="V623" s="8">
        <v>239.46666666666667</v>
      </c>
      <c r="W623" s="55">
        <f t="shared" si="73"/>
        <v>510.35539767</v>
      </c>
      <c r="X623" s="86">
        <v>510.35469999999998</v>
      </c>
      <c r="Y623" s="86">
        <v>510.35640000000001</v>
      </c>
      <c r="Z623" s="86">
        <v>510.3562</v>
      </c>
      <c r="AA623" s="8">
        <v>235.5</v>
      </c>
      <c r="AB623" s="56">
        <f t="shared" si="74"/>
        <v>527.38194499999997</v>
      </c>
      <c r="AF623" s="64"/>
      <c r="AG623" s="55">
        <f t="shared" si="75"/>
        <v>492.34482700000001</v>
      </c>
      <c r="AH623" s="86"/>
      <c r="AI623" s="86"/>
      <c r="AJ623" s="86"/>
      <c r="AK623" s="64"/>
      <c r="AL623" s="55">
        <f t="shared" si="76"/>
        <v>508.34084519999999</v>
      </c>
      <c r="AP623" s="64"/>
      <c r="AQ623" s="65">
        <f t="shared" si="77"/>
        <v>544.31752280000001</v>
      </c>
      <c r="AR623" s="83"/>
      <c r="AS623" s="83"/>
      <c r="AT623" s="83"/>
      <c r="AU623" s="64"/>
      <c r="AV623" s="55">
        <f t="shared" si="78"/>
        <v>554.34632439999996</v>
      </c>
      <c r="AW623" s="86"/>
      <c r="AX623" s="86"/>
      <c r="AY623" s="86"/>
      <c r="AZ623" s="8">
        <v>242.9</v>
      </c>
      <c r="BA623" s="5">
        <f t="shared" si="79"/>
        <v>100</v>
      </c>
      <c r="BB623" s="5"/>
      <c r="BC623" t="s">
        <v>14</v>
      </c>
      <c r="BD623" s="9" t="s">
        <v>15</v>
      </c>
    </row>
    <row r="624" spans="1:56" x14ac:dyDescent="0.3">
      <c r="A624" s="48" t="s">
        <v>2160</v>
      </c>
      <c r="B624" t="s">
        <v>2161</v>
      </c>
      <c r="D624" s="7">
        <v>6</v>
      </c>
      <c r="E624" t="s">
        <v>10</v>
      </c>
      <c r="F624" t="s">
        <v>11</v>
      </c>
      <c r="G624" t="s">
        <v>2162</v>
      </c>
      <c r="I624" t="s">
        <v>2163</v>
      </c>
      <c r="O624">
        <v>46734</v>
      </c>
      <c r="P624">
        <v>512.31140340000002</v>
      </c>
      <c r="R624" s="56">
        <f t="shared" si="72"/>
        <v>535.30062380000004</v>
      </c>
      <c r="S624" s="90">
        <v>535.30070000000001</v>
      </c>
      <c r="T624" s="90">
        <v>535.30359999999996</v>
      </c>
      <c r="U624" s="90">
        <v>535.30399999999997</v>
      </c>
      <c r="V624" s="8">
        <v>231.76666666666665</v>
      </c>
      <c r="W624" s="55">
        <f t="shared" si="73"/>
        <v>513.31867986999998</v>
      </c>
      <c r="X624" s="86">
        <v>513.31970000000001</v>
      </c>
      <c r="Y624" s="86">
        <v>513.31979999999999</v>
      </c>
      <c r="Z624" s="86">
        <v>513.31949999999995</v>
      </c>
      <c r="AA624" s="47">
        <v>236.1</v>
      </c>
      <c r="AB624" s="56">
        <f t="shared" si="74"/>
        <v>530.34522720000007</v>
      </c>
      <c r="AF624" s="64"/>
      <c r="AG624" s="55">
        <f t="shared" si="75"/>
        <v>495.30810920000005</v>
      </c>
      <c r="AH624" s="86"/>
      <c r="AI624" s="86"/>
      <c r="AJ624" s="86"/>
      <c r="AK624" s="64"/>
      <c r="AL624" s="55">
        <f t="shared" si="76"/>
        <v>511.30412740000003</v>
      </c>
      <c r="AP624" s="64">
        <v>225.86666666666667</v>
      </c>
      <c r="AQ624" s="65">
        <f t="shared" si="77"/>
        <v>547.28080499999999</v>
      </c>
      <c r="AR624" s="83"/>
      <c r="AS624" s="83"/>
      <c r="AT624" s="83"/>
      <c r="AU624" s="64"/>
      <c r="AV624" s="55">
        <f t="shared" si="78"/>
        <v>557.30960660000005</v>
      </c>
      <c r="AW624" s="86"/>
      <c r="AX624" s="86"/>
      <c r="AY624" s="86"/>
      <c r="AZ624" s="8"/>
      <c r="BA624" s="5">
        <f t="shared" si="79"/>
        <v>4.3343216151348241</v>
      </c>
      <c r="BB624" s="5"/>
      <c r="BC624" t="s">
        <v>14</v>
      </c>
      <c r="BD624" s="9" t="s">
        <v>15</v>
      </c>
    </row>
    <row r="625" spans="1:56" x14ac:dyDescent="0.3">
      <c r="A625" t="s">
        <v>2164</v>
      </c>
      <c r="B625" t="s">
        <v>2165</v>
      </c>
      <c r="D625" s="7">
        <v>13.6</v>
      </c>
      <c r="E625" t="s">
        <v>10</v>
      </c>
      <c r="F625" t="s">
        <v>11</v>
      </c>
      <c r="G625" t="s">
        <v>2166</v>
      </c>
      <c r="I625" t="s">
        <v>2167</v>
      </c>
      <c r="O625">
        <v>40796</v>
      </c>
      <c r="P625">
        <v>791.56760420000001</v>
      </c>
      <c r="R625" s="56">
        <f t="shared" si="72"/>
        <v>814.55682460000003</v>
      </c>
      <c r="S625" s="90">
        <v>814.55939999999998</v>
      </c>
      <c r="T625" s="90">
        <v>814.55690000000004</v>
      </c>
      <c r="U625" s="90">
        <v>814.55799999999999</v>
      </c>
      <c r="V625" s="8">
        <v>295.2</v>
      </c>
      <c r="W625" s="55">
        <f t="shared" si="73"/>
        <v>792.57488066999997</v>
      </c>
      <c r="X625" s="86">
        <v>792.57669999999996</v>
      </c>
      <c r="Y625" s="86">
        <v>792.57479999999998</v>
      </c>
      <c r="Z625" s="86">
        <v>792.57360000000006</v>
      </c>
      <c r="AA625" s="8">
        <v>293.96666666666664</v>
      </c>
      <c r="AB625" s="56">
        <f t="shared" si="74"/>
        <v>809.60142800000006</v>
      </c>
      <c r="AF625" s="64"/>
      <c r="AG625" s="55">
        <f t="shared" si="75"/>
        <v>774.56430999999998</v>
      </c>
      <c r="AH625" s="86"/>
      <c r="AI625" s="86"/>
      <c r="AJ625" s="86"/>
      <c r="AK625" s="64"/>
      <c r="AL625" s="55">
        <f t="shared" si="76"/>
        <v>790.56032819999996</v>
      </c>
      <c r="AP625" s="64">
        <v>287.66666666666669</v>
      </c>
      <c r="AQ625" s="65">
        <f t="shared" si="77"/>
        <v>826.53700579999997</v>
      </c>
      <c r="AR625" s="83"/>
      <c r="AS625" s="83"/>
      <c r="AT625" s="83"/>
      <c r="AU625" s="64"/>
      <c r="AV625" s="55">
        <f t="shared" si="78"/>
        <v>836.56580739999993</v>
      </c>
      <c r="AW625" s="86"/>
      <c r="AX625" s="86"/>
      <c r="AY625" s="86"/>
      <c r="AZ625" s="8"/>
      <c r="BA625" s="5">
        <f t="shared" si="79"/>
        <v>2.14310012473068</v>
      </c>
      <c r="BB625" s="5"/>
      <c r="BC625" t="s">
        <v>14</v>
      </c>
      <c r="BD625" s="9" t="s">
        <v>15</v>
      </c>
    </row>
    <row r="626" spans="1:56" x14ac:dyDescent="0.3">
      <c r="A626" t="s">
        <v>2168</v>
      </c>
      <c r="B626" t="s">
        <v>757</v>
      </c>
      <c r="D626" s="7">
        <v>11.7</v>
      </c>
      <c r="E626" t="s">
        <v>10</v>
      </c>
      <c r="F626" t="s">
        <v>11</v>
      </c>
      <c r="G626" t="s">
        <v>2169</v>
      </c>
      <c r="I626" t="s">
        <v>2170</v>
      </c>
      <c r="O626">
        <v>1968922</v>
      </c>
      <c r="P626">
        <v>785.59342340000001</v>
      </c>
      <c r="R626" s="56">
        <f t="shared" si="72"/>
        <v>808.58264380000003</v>
      </c>
      <c r="S626" s="90">
        <v>808.58410000000003</v>
      </c>
      <c r="T626" s="90">
        <v>808.58349999999996</v>
      </c>
      <c r="U626" s="90">
        <v>808.57920000000001</v>
      </c>
      <c r="V626" s="8">
        <v>295.86666666666662</v>
      </c>
      <c r="W626" s="55">
        <f t="shared" si="73"/>
        <v>786.60069986999997</v>
      </c>
      <c r="X626" s="86">
        <v>786.60230000000001</v>
      </c>
      <c r="Y626" s="86">
        <v>786.60199999999998</v>
      </c>
      <c r="Z626" s="86">
        <v>786.59820000000002</v>
      </c>
      <c r="AA626" s="8">
        <v>292.73333333333329</v>
      </c>
      <c r="AB626" s="56">
        <f t="shared" si="74"/>
        <v>803.62724720000006</v>
      </c>
      <c r="AF626" s="64"/>
      <c r="AG626" s="55">
        <f t="shared" si="75"/>
        <v>768.59012919999998</v>
      </c>
      <c r="AH626" s="86"/>
      <c r="AI626" s="86"/>
      <c r="AJ626" s="86"/>
      <c r="AK626" s="64"/>
      <c r="AL626" s="55">
        <f t="shared" si="76"/>
        <v>784.58614739999996</v>
      </c>
      <c r="AP626" s="64"/>
      <c r="AQ626" s="65">
        <f t="shared" si="77"/>
        <v>820.56282499999998</v>
      </c>
      <c r="AR626" s="83"/>
      <c r="AS626" s="83"/>
      <c r="AT626" s="83"/>
      <c r="AU626" s="64"/>
      <c r="AV626" s="55">
        <f t="shared" si="78"/>
        <v>830.59162659999993</v>
      </c>
      <c r="AW626" s="86"/>
      <c r="AX626" s="86"/>
      <c r="AY626" s="86"/>
      <c r="AZ626" s="8">
        <v>297.8</v>
      </c>
      <c r="BA626" s="5">
        <f t="shared" si="79"/>
        <v>100</v>
      </c>
      <c r="BB626" s="5"/>
      <c r="BC626" t="s">
        <v>14</v>
      </c>
      <c r="BD626" s="9" t="s">
        <v>15</v>
      </c>
    </row>
    <row r="627" spans="1:56" x14ac:dyDescent="0.3">
      <c r="A627" t="s">
        <v>2171</v>
      </c>
      <c r="B627" t="s">
        <v>2172</v>
      </c>
      <c r="D627" s="7">
        <v>11.3</v>
      </c>
      <c r="E627" t="s">
        <v>10</v>
      </c>
      <c r="F627" t="s">
        <v>11</v>
      </c>
      <c r="G627" t="s">
        <v>2173</v>
      </c>
      <c r="I627" t="s">
        <v>2174</v>
      </c>
      <c r="O627">
        <v>1968923</v>
      </c>
      <c r="P627">
        <v>813.62472179999997</v>
      </c>
      <c r="R627" s="56">
        <f t="shared" si="72"/>
        <v>836.6139422</v>
      </c>
      <c r="V627" s="8"/>
      <c r="W627" s="55">
        <f t="shared" si="73"/>
        <v>814.63199826999994</v>
      </c>
      <c r="X627" s="86">
        <v>814.63430000000005</v>
      </c>
      <c r="Y627" s="86">
        <v>814.63589999999999</v>
      </c>
      <c r="Z627" s="86">
        <v>814.64049999999997</v>
      </c>
      <c r="AA627" s="8">
        <v>299.13333333333338</v>
      </c>
      <c r="AB627" s="56">
        <f t="shared" si="74"/>
        <v>831.65854560000002</v>
      </c>
      <c r="AF627" s="64"/>
      <c r="AG627" s="55">
        <f t="shared" si="75"/>
        <v>796.62142759999995</v>
      </c>
      <c r="AH627" s="86"/>
      <c r="AI627" s="86"/>
      <c r="AJ627" s="86"/>
      <c r="AK627" s="64"/>
      <c r="AL627" s="55">
        <f t="shared" si="76"/>
        <v>812.61744579999993</v>
      </c>
      <c r="AP627" s="64"/>
      <c r="AQ627" s="65">
        <f t="shared" si="77"/>
        <v>848.59412339999994</v>
      </c>
      <c r="AR627" s="83"/>
      <c r="AS627" s="83"/>
      <c r="AT627" s="83"/>
      <c r="AU627" s="64"/>
      <c r="AV627" s="55">
        <f t="shared" si="78"/>
        <v>858.6229249999999</v>
      </c>
      <c r="AW627" s="86"/>
      <c r="AX627" s="86"/>
      <c r="AY627" s="86"/>
      <c r="AZ627" s="8"/>
      <c r="BA627" s="5">
        <f t="shared" si="79"/>
        <v>100</v>
      </c>
      <c r="BB627" s="5"/>
      <c r="BC627" t="s">
        <v>14</v>
      </c>
      <c r="BD627" s="9" t="s">
        <v>15</v>
      </c>
    </row>
    <row r="628" spans="1:56" x14ac:dyDescent="0.3">
      <c r="A628" t="s">
        <v>2175</v>
      </c>
      <c r="B628" t="s">
        <v>2176</v>
      </c>
      <c r="D628" s="7">
        <v>11.2</v>
      </c>
      <c r="E628" t="s">
        <v>10</v>
      </c>
      <c r="F628" t="s">
        <v>11</v>
      </c>
      <c r="G628" t="s">
        <v>2177</v>
      </c>
      <c r="I628" t="s">
        <v>2178</v>
      </c>
      <c r="O628">
        <v>40815</v>
      </c>
      <c r="P628">
        <v>787.53630580000004</v>
      </c>
      <c r="R628" s="56">
        <f t="shared" si="72"/>
        <v>810.52552620000006</v>
      </c>
      <c r="S628" s="90">
        <v>810.52769999999998</v>
      </c>
      <c r="T628" s="90">
        <v>810.51919999999996</v>
      </c>
      <c r="U628" s="90">
        <v>810.52869999999996</v>
      </c>
      <c r="V628" s="8">
        <v>288.26666666666665</v>
      </c>
      <c r="W628" s="55">
        <f t="shared" si="73"/>
        <v>788.54358227</v>
      </c>
      <c r="X628" s="86">
        <v>788.53980000000001</v>
      </c>
      <c r="Y628" s="86">
        <v>788.54349999999999</v>
      </c>
      <c r="Z628" s="86">
        <v>788.54790000000003</v>
      </c>
      <c r="AA628" s="8">
        <v>286.16666666666669</v>
      </c>
      <c r="AB628" s="56">
        <f t="shared" si="74"/>
        <v>805.57012960000009</v>
      </c>
      <c r="AF628" s="64"/>
      <c r="AG628" s="55">
        <f t="shared" si="75"/>
        <v>770.53301160000001</v>
      </c>
      <c r="AH628" s="86"/>
      <c r="AI628" s="86"/>
      <c r="AJ628" s="86"/>
      <c r="AK628" s="64"/>
      <c r="AL628" s="55">
        <f t="shared" si="76"/>
        <v>786.52902979999999</v>
      </c>
      <c r="AP628" s="64">
        <v>283.86666666666662</v>
      </c>
      <c r="AQ628" s="65">
        <f t="shared" si="77"/>
        <v>822.50570740000001</v>
      </c>
      <c r="AR628" s="83"/>
      <c r="AS628" s="83"/>
      <c r="AT628" s="83"/>
      <c r="AU628" s="64"/>
      <c r="AV628" s="55">
        <f t="shared" si="78"/>
        <v>832.53450899999996</v>
      </c>
      <c r="AW628" s="86"/>
      <c r="AX628" s="86"/>
      <c r="AY628" s="86"/>
      <c r="AZ628" s="8"/>
      <c r="BA628" s="5">
        <f t="shared" si="79"/>
        <v>0.80372743156670989</v>
      </c>
      <c r="BB628" s="5"/>
      <c r="BC628" t="s">
        <v>14</v>
      </c>
      <c r="BD628" s="9" t="s">
        <v>15</v>
      </c>
    </row>
    <row r="629" spans="1:56" x14ac:dyDescent="0.3">
      <c r="A629" t="s">
        <v>2179</v>
      </c>
      <c r="B629" t="s">
        <v>275</v>
      </c>
      <c r="D629" s="7">
        <v>6.1</v>
      </c>
      <c r="E629" t="s">
        <v>10</v>
      </c>
      <c r="F629" t="s">
        <v>11</v>
      </c>
      <c r="G629" t="s">
        <v>2180</v>
      </c>
      <c r="I629" t="s">
        <v>2181</v>
      </c>
      <c r="O629">
        <v>83946</v>
      </c>
      <c r="P629">
        <v>402.34976160000002</v>
      </c>
      <c r="R629" s="56">
        <f t="shared" si="72"/>
        <v>425.33898200000004</v>
      </c>
      <c r="V629" s="8"/>
      <c r="W629" s="55">
        <f t="shared" si="73"/>
        <v>403.35703807000004</v>
      </c>
      <c r="AA629" s="8"/>
      <c r="AB629" s="56">
        <f t="shared" si="74"/>
        <v>420.38358540000002</v>
      </c>
      <c r="AF629" s="64">
        <v>196.23333333333335</v>
      </c>
      <c r="AG629" s="55">
        <f t="shared" si="75"/>
        <v>385.34646740000005</v>
      </c>
      <c r="AH629" s="86"/>
      <c r="AI629" s="86"/>
      <c r="AJ629" s="86"/>
      <c r="AK629" s="64"/>
      <c r="AL629" s="55">
        <f t="shared" si="76"/>
        <v>401.34248560000003</v>
      </c>
      <c r="AP629" s="64"/>
      <c r="AQ629" s="65">
        <f t="shared" si="77"/>
        <v>437.31916320000005</v>
      </c>
      <c r="AR629" s="83"/>
      <c r="AS629" s="83"/>
      <c r="AT629" s="83"/>
      <c r="AU629" s="64"/>
      <c r="AV629" s="55">
        <f t="shared" si="78"/>
        <v>447.34796480000006</v>
      </c>
      <c r="AW629" s="86"/>
      <c r="AX629" s="86"/>
      <c r="AY629" s="86"/>
      <c r="AZ629" s="8"/>
      <c r="BA629" s="5" t="e">
        <f t="shared" si="79"/>
        <v>#DIV/0!</v>
      </c>
      <c r="BB629" s="5"/>
      <c r="BC629" t="s">
        <v>14</v>
      </c>
      <c r="BD629" s="9" t="s">
        <v>15</v>
      </c>
    </row>
    <row r="630" spans="1:56" x14ac:dyDescent="0.3">
      <c r="A630" t="s">
        <v>2182</v>
      </c>
      <c r="B630" t="s">
        <v>709</v>
      </c>
      <c r="D630" s="7">
        <v>14.2</v>
      </c>
      <c r="E630" t="s">
        <v>10</v>
      </c>
      <c r="F630" t="s">
        <v>11</v>
      </c>
      <c r="G630" t="s">
        <v>2183</v>
      </c>
      <c r="I630" t="s">
        <v>2184</v>
      </c>
      <c r="O630">
        <v>1968921</v>
      </c>
      <c r="P630">
        <v>845.68731860000003</v>
      </c>
      <c r="R630" s="56">
        <f t="shared" si="72"/>
        <v>868.67653900000005</v>
      </c>
      <c r="S630" s="90">
        <v>868.67719999999997</v>
      </c>
      <c r="T630" s="90">
        <v>868.67610000000002</v>
      </c>
      <c r="U630" s="90">
        <v>868.68420000000003</v>
      </c>
      <c r="V630" s="8">
        <v>310.43333333333334</v>
      </c>
      <c r="W630" s="55">
        <f t="shared" si="73"/>
        <v>846.69459506999999</v>
      </c>
      <c r="X630" s="86">
        <v>846.69719999999995</v>
      </c>
      <c r="Y630" s="86">
        <v>846.69619999999998</v>
      </c>
      <c r="Z630" s="86">
        <v>846.69359999999995</v>
      </c>
      <c r="AA630" s="8">
        <v>308.43333333333334</v>
      </c>
      <c r="AB630" s="56">
        <f t="shared" si="74"/>
        <v>863.72114240000008</v>
      </c>
      <c r="AF630" s="64"/>
      <c r="AG630" s="55">
        <f t="shared" si="75"/>
        <v>828.6840244</v>
      </c>
      <c r="AH630" s="86"/>
      <c r="AI630" s="86"/>
      <c r="AJ630" s="86"/>
      <c r="AK630" s="64"/>
      <c r="AL630" s="55">
        <f t="shared" si="76"/>
        <v>844.68004259999998</v>
      </c>
      <c r="AP630" s="64"/>
      <c r="AQ630" s="65">
        <f t="shared" si="77"/>
        <v>880.6567202</v>
      </c>
      <c r="AR630" s="83"/>
      <c r="AS630" s="83"/>
      <c r="AT630" s="83"/>
      <c r="AU630" s="64"/>
      <c r="AV630" s="55">
        <f t="shared" si="78"/>
        <v>890.68552179999995</v>
      </c>
      <c r="AW630" s="86"/>
      <c r="AX630" s="86"/>
      <c r="AY630" s="86"/>
      <c r="AZ630" s="8">
        <v>310.5</v>
      </c>
      <c r="BA630" s="5">
        <f t="shared" si="79"/>
        <v>100</v>
      </c>
      <c r="BB630" s="5"/>
      <c r="BC630" t="s">
        <v>14</v>
      </c>
      <c r="BD630" s="9" t="s">
        <v>15</v>
      </c>
    </row>
    <row r="631" spans="1:56" x14ac:dyDescent="0.3">
      <c r="A631" t="s">
        <v>2185</v>
      </c>
      <c r="B631" t="s">
        <v>2186</v>
      </c>
      <c r="D631" s="7">
        <v>11</v>
      </c>
      <c r="E631" t="s">
        <v>10</v>
      </c>
      <c r="F631" t="s">
        <v>11</v>
      </c>
      <c r="G631" t="s">
        <v>2187</v>
      </c>
      <c r="I631" t="s">
        <v>2188</v>
      </c>
      <c r="O631">
        <v>83714</v>
      </c>
      <c r="P631">
        <v>523.49641799999995</v>
      </c>
      <c r="R631" s="56">
        <f t="shared" si="72"/>
        <v>546.48563839999997</v>
      </c>
      <c r="S631" s="90">
        <v>546.48670000000004</v>
      </c>
      <c r="T631" s="90">
        <v>546.48779999999999</v>
      </c>
      <c r="U631" s="90">
        <v>546.48850000000004</v>
      </c>
      <c r="V631" s="8">
        <v>249.23333333333335</v>
      </c>
      <c r="W631" s="55">
        <f t="shared" si="73"/>
        <v>524.50369446999991</v>
      </c>
      <c r="X631" s="86">
        <v>524.50369999999998</v>
      </c>
      <c r="Y631" s="86">
        <v>524.50340000000006</v>
      </c>
      <c r="Z631" s="86">
        <v>524.50450000000001</v>
      </c>
      <c r="AA631" s="8">
        <v>253.63333333333333</v>
      </c>
      <c r="AB631" s="56">
        <f t="shared" si="74"/>
        <v>541.5302418</v>
      </c>
      <c r="AF631" s="64"/>
      <c r="AG631" s="55">
        <f t="shared" si="75"/>
        <v>506.49312379999998</v>
      </c>
      <c r="AH631" s="86"/>
      <c r="AI631" s="86"/>
      <c r="AJ631" s="86"/>
      <c r="AK631" s="64">
        <v>253.4</v>
      </c>
      <c r="AL631" s="55">
        <f t="shared" si="76"/>
        <v>522.4891419999999</v>
      </c>
      <c r="AP631" s="64"/>
      <c r="AQ631" s="65">
        <f t="shared" si="77"/>
        <v>558.46581959999992</v>
      </c>
      <c r="AR631" s="83"/>
      <c r="AS631" s="83"/>
      <c r="AT631" s="83"/>
      <c r="AU631" s="64">
        <v>247.83333333333334</v>
      </c>
      <c r="AV631" s="55">
        <f t="shared" si="78"/>
        <v>568.49462119999987</v>
      </c>
      <c r="AW631" s="86"/>
      <c r="AX631" s="86"/>
      <c r="AY631" s="86"/>
      <c r="AZ631" s="8">
        <v>254.1</v>
      </c>
      <c r="BA631" s="5">
        <f t="shared" si="79"/>
        <v>100</v>
      </c>
      <c r="BB631" s="5"/>
      <c r="BC631" t="s">
        <v>14</v>
      </c>
      <c r="BD631" s="9" t="s">
        <v>15</v>
      </c>
    </row>
    <row r="632" spans="1:56" x14ac:dyDescent="0.3">
      <c r="A632" t="s">
        <v>2189</v>
      </c>
      <c r="B632" t="s">
        <v>2190</v>
      </c>
      <c r="D632" s="7">
        <v>12.2</v>
      </c>
      <c r="E632" t="s">
        <v>10</v>
      </c>
      <c r="F632" t="s">
        <v>11</v>
      </c>
      <c r="G632" t="s">
        <v>2191</v>
      </c>
      <c r="I632" t="s">
        <v>2192</v>
      </c>
      <c r="O632">
        <v>46708</v>
      </c>
      <c r="P632">
        <v>775.55156079999995</v>
      </c>
      <c r="R632" s="56">
        <f t="shared" si="72"/>
        <v>798.54078119999997</v>
      </c>
      <c r="S632" s="90">
        <v>798.54340000000002</v>
      </c>
      <c r="T632" s="90">
        <v>798.53800000000001</v>
      </c>
      <c r="U632" s="90">
        <v>798.54280000000006</v>
      </c>
      <c r="V632" s="8">
        <v>291.8</v>
      </c>
      <c r="W632" s="55">
        <f t="shared" si="73"/>
        <v>776.55883726999991</v>
      </c>
      <c r="X632" s="86">
        <v>776.55970000000002</v>
      </c>
      <c r="Y632" s="86">
        <v>776.55870000000004</v>
      </c>
      <c r="Z632" s="86">
        <v>776.5634</v>
      </c>
      <c r="AA632" s="8">
        <v>284.86666666666662</v>
      </c>
      <c r="AB632" s="56">
        <f t="shared" si="74"/>
        <v>793.5853846</v>
      </c>
      <c r="AF632" s="64"/>
      <c r="AG632" s="55">
        <f t="shared" si="75"/>
        <v>758.54826659999992</v>
      </c>
      <c r="AH632" s="86"/>
      <c r="AI632" s="86"/>
      <c r="AJ632" s="86"/>
      <c r="AK632" s="64"/>
      <c r="AL632" s="55">
        <f t="shared" si="76"/>
        <v>774.5442847999999</v>
      </c>
      <c r="AP632" s="64">
        <v>281.40000000000003</v>
      </c>
      <c r="AQ632" s="65">
        <f t="shared" si="77"/>
        <v>810.52096239999992</v>
      </c>
      <c r="AR632" s="83"/>
      <c r="AS632" s="83"/>
      <c r="AT632" s="83"/>
      <c r="AU632" s="64"/>
      <c r="AV632" s="55">
        <f t="shared" si="78"/>
        <v>820.54976399999987</v>
      </c>
      <c r="AW632" s="86"/>
      <c r="AX632" s="86"/>
      <c r="AY632" s="86"/>
      <c r="AZ632" s="8"/>
      <c r="BA632" s="5">
        <f t="shared" si="79"/>
        <v>1.2169435993446938</v>
      </c>
      <c r="BB632" s="5"/>
      <c r="BC632" t="s">
        <v>14</v>
      </c>
      <c r="BD632" s="9" t="s">
        <v>15</v>
      </c>
    </row>
    <row r="633" spans="1:56" x14ac:dyDescent="0.3">
      <c r="A633" t="s">
        <v>2193</v>
      </c>
      <c r="B633" t="s">
        <v>2194</v>
      </c>
      <c r="D633" s="7">
        <v>11.2</v>
      </c>
      <c r="E633" t="s">
        <v>10</v>
      </c>
      <c r="F633" t="s">
        <v>11</v>
      </c>
      <c r="G633" t="s">
        <v>2195</v>
      </c>
      <c r="I633" t="s">
        <v>2196</v>
      </c>
      <c r="O633">
        <v>34539</v>
      </c>
      <c r="P633">
        <v>549.51206720000005</v>
      </c>
      <c r="R633" s="56">
        <f t="shared" si="72"/>
        <v>572.50128760000007</v>
      </c>
      <c r="S633" s="90">
        <v>572.50210000000004</v>
      </c>
      <c r="T633" s="90">
        <v>572.50149999999996</v>
      </c>
      <c r="U633" s="90">
        <v>572.49890000000005</v>
      </c>
      <c r="V633" s="8">
        <v>256</v>
      </c>
      <c r="W633" s="55">
        <f t="shared" si="73"/>
        <v>550.51934367000001</v>
      </c>
      <c r="X633" s="86">
        <v>550.51890000000003</v>
      </c>
      <c r="Y633" s="86">
        <v>550.52149999999995</v>
      </c>
      <c r="Z633" s="86">
        <v>550.52059999999994</v>
      </c>
      <c r="AA633" s="8">
        <v>256.46666666666664</v>
      </c>
      <c r="AB633" s="56">
        <f t="shared" si="74"/>
        <v>567.5458910000001</v>
      </c>
      <c r="AF633" s="64"/>
      <c r="AG633" s="55">
        <f t="shared" si="75"/>
        <v>532.50877300000002</v>
      </c>
      <c r="AH633" s="86"/>
      <c r="AI633" s="86"/>
      <c r="AJ633" s="86"/>
      <c r="AK633" s="64">
        <v>256.20000000000005</v>
      </c>
      <c r="AL633" s="55">
        <f t="shared" si="76"/>
        <v>548.5047912</v>
      </c>
      <c r="AP633" s="64"/>
      <c r="AQ633" s="65">
        <f t="shared" si="77"/>
        <v>584.48146880000002</v>
      </c>
      <c r="AR633" s="83"/>
      <c r="AS633" s="83"/>
      <c r="AT633" s="83"/>
      <c r="AU633" s="64"/>
      <c r="AV633" s="55">
        <f t="shared" si="78"/>
        <v>594.51027039999997</v>
      </c>
      <c r="AW633" s="86"/>
      <c r="AX633" s="86"/>
      <c r="AY633" s="86"/>
      <c r="AZ633" s="8">
        <v>258.59999999999997</v>
      </c>
      <c r="BA633" s="5">
        <f t="shared" si="79"/>
        <v>100</v>
      </c>
      <c r="BB633" s="5"/>
      <c r="BC633" t="s">
        <v>14</v>
      </c>
      <c r="BD633" s="9" t="s">
        <v>15</v>
      </c>
    </row>
    <row r="634" spans="1:56" x14ac:dyDescent="0.3">
      <c r="A634" t="s">
        <v>2197</v>
      </c>
      <c r="B634" t="s">
        <v>2198</v>
      </c>
      <c r="D634" s="7">
        <v>1</v>
      </c>
      <c r="E634" t="s">
        <v>10</v>
      </c>
      <c r="F634" t="s">
        <v>11</v>
      </c>
      <c r="G634" t="s">
        <v>2199</v>
      </c>
      <c r="I634" t="s">
        <v>2200</v>
      </c>
      <c r="O634">
        <v>910593</v>
      </c>
      <c r="P634">
        <v>465.30902179999998</v>
      </c>
      <c r="R634" s="56">
        <f t="shared" si="72"/>
        <v>488.2982422</v>
      </c>
      <c r="S634" s="90">
        <v>488.2901</v>
      </c>
      <c r="T634" s="90">
        <v>488.29430000000002</v>
      </c>
      <c r="U634" s="90">
        <v>488.29930000000002</v>
      </c>
      <c r="V634" s="8">
        <v>206.86666666666667</v>
      </c>
      <c r="W634" s="55">
        <f t="shared" si="73"/>
        <v>466.31629827</v>
      </c>
      <c r="X634" s="86">
        <v>466.31479999999999</v>
      </c>
      <c r="Y634" s="86">
        <v>466.31709999999998</v>
      </c>
      <c r="Z634" s="86">
        <v>466.31599999999997</v>
      </c>
      <c r="AA634" s="8">
        <v>200.1</v>
      </c>
      <c r="AB634" s="56">
        <f t="shared" si="74"/>
        <v>483.34284559999998</v>
      </c>
      <c r="AF634" s="64"/>
      <c r="AG634" s="55">
        <f t="shared" si="75"/>
        <v>448.30572760000001</v>
      </c>
      <c r="AH634" s="86"/>
      <c r="AI634" s="86"/>
      <c r="AJ634" s="86"/>
      <c r="AK634" s="64">
        <v>199.76666666666665</v>
      </c>
      <c r="AL634" s="55">
        <f t="shared" si="76"/>
        <v>464.30174579999999</v>
      </c>
      <c r="AP634" s="64">
        <v>202.1</v>
      </c>
      <c r="AQ634" s="65">
        <f t="shared" si="77"/>
        <v>500.27842340000001</v>
      </c>
      <c r="AR634" s="83"/>
      <c r="AS634" s="83"/>
      <c r="AT634" s="83"/>
      <c r="AU634" s="64"/>
      <c r="AV634" s="55">
        <f t="shared" si="78"/>
        <v>510.30722500000002</v>
      </c>
      <c r="AW634" s="86"/>
      <c r="AX634" s="86"/>
      <c r="AY634" s="86"/>
      <c r="AZ634" s="8"/>
      <c r="BA634" s="5">
        <f t="shared" si="79"/>
        <v>-0.99950024987506247</v>
      </c>
      <c r="BB634" s="5"/>
      <c r="BC634" t="s">
        <v>14</v>
      </c>
      <c r="BD634" s="9" t="s">
        <v>15</v>
      </c>
    </row>
    <row r="635" spans="1:56" x14ac:dyDescent="0.3">
      <c r="A635" t="s">
        <v>2201</v>
      </c>
      <c r="B635" t="s">
        <v>2202</v>
      </c>
      <c r="D635" s="7">
        <v>16.3</v>
      </c>
      <c r="E635" t="s">
        <v>10</v>
      </c>
      <c r="F635" t="s">
        <v>11</v>
      </c>
      <c r="G635" t="s">
        <v>2203</v>
      </c>
      <c r="I635" t="s">
        <v>2204</v>
      </c>
      <c r="O635">
        <v>64958</v>
      </c>
      <c r="P635">
        <v>857.73194439999997</v>
      </c>
      <c r="R635" s="56">
        <f t="shared" si="72"/>
        <v>880.7211648</v>
      </c>
      <c r="S635" s="90">
        <v>880.7269</v>
      </c>
      <c r="T635" s="90">
        <v>880.72130000000004</v>
      </c>
      <c r="U635" s="90">
        <v>880.72649999999999</v>
      </c>
      <c r="V635" s="8">
        <v>314.39999999999998</v>
      </c>
      <c r="W635" s="55">
        <f t="shared" si="73"/>
        <v>858.73922086999994</v>
      </c>
      <c r="X635" s="86">
        <v>858.74120000000005</v>
      </c>
      <c r="Y635" s="86">
        <v>858.74189999999999</v>
      </c>
      <c r="Z635" s="86">
        <v>858.74210000000005</v>
      </c>
      <c r="AA635" s="8">
        <v>312.8</v>
      </c>
      <c r="AB635" s="56">
        <f t="shared" si="74"/>
        <v>875.76576820000002</v>
      </c>
      <c r="AF635" s="64"/>
      <c r="AG635" s="55">
        <f t="shared" si="75"/>
        <v>840.72865019999995</v>
      </c>
      <c r="AH635" s="86"/>
      <c r="AI635" s="86"/>
      <c r="AJ635" s="86"/>
      <c r="AK635" s="64"/>
      <c r="AL635" s="55">
        <f t="shared" si="76"/>
        <v>856.72466839999993</v>
      </c>
      <c r="AP635" s="64"/>
      <c r="AQ635" s="65">
        <f t="shared" si="77"/>
        <v>892.70134599999994</v>
      </c>
      <c r="AR635" s="83"/>
      <c r="AS635" s="83"/>
      <c r="AT635" s="83"/>
      <c r="AU635" s="64"/>
      <c r="AV635" s="55">
        <f t="shared" si="78"/>
        <v>902.7301475999999</v>
      </c>
      <c r="AW635" s="86"/>
      <c r="AX635" s="86"/>
      <c r="AY635" s="86"/>
      <c r="AZ635" s="8">
        <v>316.33333333333331</v>
      </c>
      <c r="BA635" s="5">
        <f t="shared" si="79"/>
        <v>100</v>
      </c>
      <c r="BB635" s="5"/>
      <c r="BC635" t="s">
        <v>14</v>
      </c>
      <c r="BD635" s="9" t="s">
        <v>15</v>
      </c>
    </row>
    <row r="636" spans="1:56" x14ac:dyDescent="0.3">
      <c r="A636" t="s">
        <v>2205</v>
      </c>
      <c r="B636" t="s">
        <v>6</v>
      </c>
      <c r="D636" s="7">
        <v>1</v>
      </c>
      <c r="E636" t="s">
        <v>10</v>
      </c>
      <c r="F636" t="s">
        <v>11</v>
      </c>
      <c r="G636" t="s">
        <v>2206</v>
      </c>
      <c r="I636" t="s">
        <v>2207</v>
      </c>
      <c r="O636">
        <v>45094</v>
      </c>
      <c r="P636">
        <v>199.12083720000001</v>
      </c>
      <c r="R636" s="56">
        <f t="shared" si="72"/>
        <v>222.1100576</v>
      </c>
      <c r="S636" s="90">
        <v>222.10830000000001</v>
      </c>
      <c r="T636" s="90">
        <v>222.11019999999999</v>
      </c>
      <c r="U636" s="90">
        <v>222.1104</v>
      </c>
      <c r="V636" s="8">
        <v>158.5</v>
      </c>
      <c r="W636" s="55">
        <f t="shared" si="73"/>
        <v>200.12811367</v>
      </c>
      <c r="AA636" s="8"/>
      <c r="AB636" s="56">
        <f t="shared" si="74"/>
        <v>217.154661</v>
      </c>
      <c r="AF636" s="64"/>
      <c r="AG636" s="55">
        <f t="shared" si="75"/>
        <v>182.11754300000001</v>
      </c>
      <c r="AH636" s="86"/>
      <c r="AI636" s="86"/>
      <c r="AJ636" s="86"/>
      <c r="AK636" s="64"/>
      <c r="AL636" s="55">
        <f t="shared" si="76"/>
        <v>198.11356120000002</v>
      </c>
      <c r="AP636" s="64"/>
      <c r="AQ636" s="65">
        <f t="shared" si="77"/>
        <v>234.09023880000001</v>
      </c>
      <c r="AR636" s="83"/>
      <c r="AS636" s="83"/>
      <c r="AT636" s="83"/>
      <c r="AU636" s="64"/>
      <c r="AV636" s="55">
        <f t="shared" si="78"/>
        <v>244.11904040000002</v>
      </c>
      <c r="AW636" s="86"/>
      <c r="AX636" s="86"/>
      <c r="AY636" s="86"/>
      <c r="AZ636" s="8"/>
      <c r="BA636" s="5" t="e">
        <f t="shared" si="79"/>
        <v>#DIV/0!</v>
      </c>
      <c r="BB636" s="5"/>
      <c r="BC636" t="s">
        <v>14</v>
      </c>
      <c r="BD636" s="9" t="s">
        <v>15</v>
      </c>
    </row>
    <row r="637" spans="1:56" x14ac:dyDescent="0.3">
      <c r="A637" t="s">
        <v>2208</v>
      </c>
      <c r="B637" t="s">
        <v>611</v>
      </c>
      <c r="D637" s="7">
        <v>1.2</v>
      </c>
      <c r="E637" t="s">
        <v>10</v>
      </c>
      <c r="F637" t="s">
        <v>11</v>
      </c>
      <c r="G637" t="s">
        <v>2209</v>
      </c>
      <c r="I637" t="s">
        <v>2210</v>
      </c>
      <c r="O637">
        <v>57991</v>
      </c>
      <c r="P637">
        <v>499.29674299999999</v>
      </c>
      <c r="R637" s="56">
        <f t="shared" si="72"/>
        <v>522.28596340000001</v>
      </c>
      <c r="S637" s="90">
        <v>522.28679999999997</v>
      </c>
      <c r="T637" s="90">
        <v>522.28570000000002</v>
      </c>
      <c r="U637" s="90">
        <v>522.28560000000004</v>
      </c>
      <c r="V637" s="8">
        <v>207.73333333333335</v>
      </c>
      <c r="W637" s="55">
        <f t="shared" si="73"/>
        <v>500.30401947000001</v>
      </c>
      <c r="X637" s="86">
        <v>500.30250000000001</v>
      </c>
      <c r="Y637" s="86">
        <v>500.30560000000003</v>
      </c>
      <c r="Z637" s="86">
        <v>500.30669999999998</v>
      </c>
      <c r="AA637" s="8">
        <v>212.5</v>
      </c>
      <c r="AB637" s="56">
        <f t="shared" si="74"/>
        <v>517.33056680000004</v>
      </c>
      <c r="AF637" s="64">
        <v>212.26666666666665</v>
      </c>
      <c r="AG637" s="55">
        <f t="shared" si="75"/>
        <v>482.29344880000002</v>
      </c>
      <c r="AH637" s="86"/>
      <c r="AI637" s="86"/>
      <c r="AJ637" s="86"/>
      <c r="AK637" s="64"/>
      <c r="AL637" s="55">
        <f t="shared" si="76"/>
        <v>498.289467</v>
      </c>
      <c r="AP637" s="64">
        <v>207.46666666666667</v>
      </c>
      <c r="AQ637" s="65">
        <f t="shared" si="77"/>
        <v>534.26614459999996</v>
      </c>
      <c r="AR637" s="83"/>
      <c r="AS637" s="83"/>
      <c r="AT637" s="83"/>
      <c r="AU637" s="64"/>
      <c r="AV637" s="55">
        <f t="shared" si="78"/>
        <v>544.29494620000003</v>
      </c>
      <c r="AW637" s="86"/>
      <c r="AX637" s="86"/>
      <c r="AY637" s="86"/>
      <c r="AZ637" s="8"/>
      <c r="BA637" s="5">
        <f t="shared" si="79"/>
        <v>2.3686274509803913</v>
      </c>
      <c r="BB637" s="5"/>
      <c r="BC637" t="s">
        <v>14</v>
      </c>
      <c r="BD637" s="9" t="s">
        <v>15</v>
      </c>
    </row>
    <row r="638" spans="1:56" x14ac:dyDescent="0.3">
      <c r="A638" t="s">
        <v>2211</v>
      </c>
      <c r="B638" t="s">
        <v>2212</v>
      </c>
      <c r="D638" s="7">
        <v>10.9</v>
      </c>
      <c r="E638" t="s">
        <v>10</v>
      </c>
      <c r="F638" t="s">
        <v>11</v>
      </c>
      <c r="G638" t="s">
        <v>2213</v>
      </c>
      <c r="I638" t="s">
        <v>2214</v>
      </c>
      <c r="O638">
        <v>1968932</v>
      </c>
      <c r="P638">
        <v>903.65641440000002</v>
      </c>
      <c r="R638" s="56">
        <f t="shared" si="72"/>
        <v>926.64563480000004</v>
      </c>
      <c r="S638" s="90">
        <v>926.64250000000004</v>
      </c>
      <c r="T638" s="90">
        <v>926.6463</v>
      </c>
      <c r="U638" s="90">
        <v>926.65350000000001</v>
      </c>
      <c r="V638" s="8">
        <v>316.2</v>
      </c>
      <c r="W638" s="55">
        <f t="shared" si="73"/>
        <v>904.66369086999998</v>
      </c>
      <c r="X638" s="86">
        <v>904.66300000000001</v>
      </c>
      <c r="Y638" s="86">
        <v>904.67</v>
      </c>
      <c r="Z638" s="86">
        <v>904.66780000000006</v>
      </c>
      <c r="AA638" s="8">
        <v>313.63333333333333</v>
      </c>
      <c r="AB638" s="56">
        <f t="shared" si="74"/>
        <v>921.69023820000007</v>
      </c>
      <c r="AF638" s="64">
        <v>317.83333333333331</v>
      </c>
      <c r="AG638" s="55">
        <f t="shared" si="75"/>
        <v>886.65312019999999</v>
      </c>
      <c r="AH638" s="86"/>
      <c r="AI638" s="86"/>
      <c r="AJ638" s="86"/>
      <c r="AK638" s="64"/>
      <c r="AL638" s="55">
        <f t="shared" si="76"/>
        <v>902.64913839999997</v>
      </c>
      <c r="AP638" s="64">
        <v>311.73333333333329</v>
      </c>
      <c r="AQ638" s="65">
        <f t="shared" si="77"/>
        <v>938.62581599999999</v>
      </c>
      <c r="AR638" s="83"/>
      <c r="AS638" s="83"/>
      <c r="AT638" s="83"/>
      <c r="AU638" s="64"/>
      <c r="AV638" s="55">
        <f t="shared" si="78"/>
        <v>948.65461759999994</v>
      </c>
      <c r="AW638" s="86"/>
      <c r="AX638" s="86"/>
      <c r="AY638" s="86"/>
      <c r="AZ638" s="8"/>
      <c r="BA638" s="5">
        <f t="shared" si="79"/>
        <v>0.60580295461792988</v>
      </c>
      <c r="BB638" s="5"/>
      <c r="BC638" t="s">
        <v>14</v>
      </c>
      <c r="BD638" s="9" t="s">
        <v>15</v>
      </c>
    </row>
    <row r="639" spans="1:56" x14ac:dyDescent="0.3">
      <c r="A639" s="48" t="s">
        <v>2215</v>
      </c>
      <c r="B639" t="s">
        <v>484</v>
      </c>
      <c r="D639" s="7">
        <v>11.8</v>
      </c>
      <c r="E639" t="s">
        <v>10</v>
      </c>
      <c r="F639" t="s">
        <v>11</v>
      </c>
      <c r="G639" t="s">
        <v>2216</v>
      </c>
      <c r="I639" t="s">
        <v>2217</v>
      </c>
      <c r="O639">
        <v>40733</v>
      </c>
      <c r="P639">
        <v>705.53082659999995</v>
      </c>
      <c r="R639" s="56">
        <f t="shared" si="72"/>
        <v>728.52004699999998</v>
      </c>
      <c r="S639" s="90">
        <v>728.51620000000003</v>
      </c>
      <c r="T639" s="90">
        <v>728.51430000000005</v>
      </c>
      <c r="U639" s="90">
        <v>728.52110000000005</v>
      </c>
      <c r="V639" s="8">
        <v>280.5</v>
      </c>
      <c r="W639" s="55">
        <f t="shared" si="73"/>
        <v>706.53810306999992</v>
      </c>
      <c r="X639" s="86">
        <v>706.53909999999996</v>
      </c>
      <c r="Y639" s="86">
        <v>706.53909999999996</v>
      </c>
      <c r="Z639" s="86">
        <v>706.53970000000004</v>
      </c>
      <c r="AA639" s="47">
        <v>282.4666666666667</v>
      </c>
      <c r="AB639" s="56">
        <f t="shared" si="74"/>
        <v>723.5646504</v>
      </c>
      <c r="AF639" s="64"/>
      <c r="AG639" s="55">
        <f t="shared" si="75"/>
        <v>688.52753239999993</v>
      </c>
      <c r="AH639" s="86"/>
      <c r="AI639" s="86"/>
      <c r="AJ639" s="86"/>
      <c r="AK639" s="64"/>
      <c r="AL639" s="55">
        <f t="shared" si="76"/>
        <v>704.52355059999991</v>
      </c>
      <c r="AP639" s="64">
        <v>267.66666666666669</v>
      </c>
      <c r="AQ639" s="65">
        <f t="shared" si="77"/>
        <v>740.50022819999992</v>
      </c>
      <c r="AR639" s="83"/>
      <c r="AS639" s="83"/>
      <c r="AT639" s="83"/>
      <c r="AU639" s="64"/>
      <c r="AV639" s="55">
        <f t="shared" si="78"/>
        <v>750.52902979999988</v>
      </c>
      <c r="AW639" s="86"/>
      <c r="AX639" s="86"/>
      <c r="AY639" s="86"/>
      <c r="AZ639" s="8"/>
      <c r="BA639" s="5">
        <f t="shared" si="79"/>
        <v>5.2395562898277115</v>
      </c>
      <c r="BB639" s="5"/>
      <c r="BC639" t="s">
        <v>14</v>
      </c>
      <c r="BD639" s="9" t="s">
        <v>15</v>
      </c>
    </row>
    <row r="640" spans="1:56" x14ac:dyDescent="0.3">
      <c r="A640" t="s">
        <v>2218</v>
      </c>
      <c r="B640" t="s">
        <v>2219</v>
      </c>
      <c r="D640" s="7">
        <v>17.8</v>
      </c>
      <c r="E640" t="s">
        <v>10</v>
      </c>
      <c r="F640" t="s">
        <v>11</v>
      </c>
      <c r="G640" t="s">
        <v>2220</v>
      </c>
      <c r="I640" t="s">
        <v>497</v>
      </c>
      <c r="O640">
        <v>1968936</v>
      </c>
      <c r="P640">
        <v>850.76251420000006</v>
      </c>
      <c r="R640" s="56">
        <f t="shared" si="72"/>
        <v>873.75173460000008</v>
      </c>
      <c r="S640" s="90">
        <v>873.75490000000002</v>
      </c>
      <c r="T640" s="90">
        <v>873.75350000000003</v>
      </c>
      <c r="U640" s="90">
        <v>873.75930000000005</v>
      </c>
      <c r="V640" s="8">
        <v>319.16666666666669</v>
      </c>
      <c r="W640" s="55">
        <f t="shared" si="73"/>
        <v>851.76979067000002</v>
      </c>
      <c r="X640" s="86">
        <v>851.88250000000005</v>
      </c>
      <c r="Y640" s="86">
        <v>851.77210000000002</v>
      </c>
      <c r="Z640" s="86">
        <v>851.77340000000004</v>
      </c>
      <c r="AA640" s="8">
        <v>320.76666666666671</v>
      </c>
      <c r="AB640" s="56">
        <f t="shared" si="74"/>
        <v>868.79633800000011</v>
      </c>
      <c r="AF640" s="64">
        <v>320.3</v>
      </c>
      <c r="AG640" s="55">
        <f t="shared" si="75"/>
        <v>833.75922000000003</v>
      </c>
      <c r="AH640" s="86"/>
      <c r="AI640" s="86"/>
      <c r="AJ640" s="86"/>
      <c r="AK640" s="64"/>
      <c r="AL640" s="55">
        <f t="shared" si="76"/>
        <v>849.75523820000001</v>
      </c>
      <c r="AP640" s="64"/>
      <c r="AQ640" s="65">
        <f t="shared" si="77"/>
        <v>885.73191580000002</v>
      </c>
      <c r="AR640" s="83"/>
      <c r="AS640" s="83"/>
      <c r="AT640" s="83"/>
      <c r="AU640" s="64">
        <v>320.03333333333336</v>
      </c>
      <c r="AV640" s="55">
        <f t="shared" si="78"/>
        <v>895.76071739999998</v>
      </c>
      <c r="AW640" s="86"/>
      <c r="AX640" s="86"/>
      <c r="AY640" s="86"/>
      <c r="AZ640" s="8"/>
      <c r="BA640" s="5">
        <f t="shared" si="79"/>
        <v>100</v>
      </c>
      <c r="BB640" s="5"/>
      <c r="BC640" t="s">
        <v>14</v>
      </c>
      <c r="BD640" s="9" t="s">
        <v>15</v>
      </c>
    </row>
    <row r="641" spans="1:56" x14ac:dyDescent="0.3">
      <c r="A641" t="s">
        <v>2221</v>
      </c>
      <c r="B641" t="s">
        <v>2222</v>
      </c>
      <c r="D641" s="7">
        <v>6.7</v>
      </c>
      <c r="E641" t="s">
        <v>10</v>
      </c>
      <c r="F641" t="s">
        <v>11</v>
      </c>
      <c r="G641" t="s">
        <v>2223</v>
      </c>
      <c r="I641" t="s">
        <v>2224</v>
      </c>
      <c r="O641">
        <v>506632</v>
      </c>
      <c r="P641">
        <v>268.24021720000002</v>
      </c>
      <c r="R641" s="56">
        <f t="shared" si="72"/>
        <v>291.22943760000004</v>
      </c>
      <c r="V641" s="8"/>
      <c r="W641" s="55">
        <f t="shared" si="73"/>
        <v>269.24749367000004</v>
      </c>
      <c r="AA641" s="8"/>
      <c r="AB641" s="56">
        <f t="shared" si="74"/>
        <v>286.27404100000001</v>
      </c>
      <c r="AF641" s="64"/>
      <c r="AG641" s="55">
        <f t="shared" si="75"/>
        <v>251.23692300000002</v>
      </c>
      <c r="AH641" s="86"/>
      <c r="AI641" s="86"/>
      <c r="AJ641" s="86"/>
      <c r="AK641" s="64"/>
      <c r="AL641" s="55">
        <f t="shared" si="76"/>
        <v>267.23294120000003</v>
      </c>
      <c r="AP641" s="64">
        <v>172.5</v>
      </c>
      <c r="AQ641" s="65">
        <f t="shared" si="77"/>
        <v>303.20961880000004</v>
      </c>
      <c r="AR641" s="83"/>
      <c r="AS641" s="83"/>
      <c r="AT641" s="83"/>
      <c r="AU641" s="64"/>
      <c r="AV641" s="55">
        <f t="shared" si="78"/>
        <v>313.23842040000005</v>
      </c>
      <c r="AW641" s="86"/>
      <c r="AX641" s="86"/>
      <c r="AY641" s="86"/>
      <c r="AZ641" s="8"/>
      <c r="BA641" s="5" t="e">
        <f t="shared" si="79"/>
        <v>#DIV/0!</v>
      </c>
      <c r="BB641" s="5"/>
      <c r="BC641" t="s">
        <v>14</v>
      </c>
      <c r="BD641" s="9" t="s">
        <v>15</v>
      </c>
    </row>
    <row r="642" spans="1:56" x14ac:dyDescent="0.3">
      <c r="A642" t="s">
        <v>2225</v>
      </c>
      <c r="B642" t="s">
        <v>2226</v>
      </c>
      <c r="D642" s="7">
        <v>15.6</v>
      </c>
      <c r="E642" t="s">
        <v>10</v>
      </c>
      <c r="F642" t="s">
        <v>11</v>
      </c>
      <c r="G642" t="s">
        <v>2227</v>
      </c>
      <c r="I642" t="s">
        <v>2228</v>
      </c>
      <c r="O642">
        <v>1968934</v>
      </c>
      <c r="P642">
        <v>761.66619019999996</v>
      </c>
      <c r="R642" s="56">
        <f t="shared" si="72"/>
        <v>784.65541059999998</v>
      </c>
      <c r="S642" s="90">
        <v>784.65480000000002</v>
      </c>
      <c r="T642" s="90">
        <v>784.65909999999997</v>
      </c>
      <c r="U642" s="90">
        <v>784.66189999999995</v>
      </c>
      <c r="V642" s="8">
        <v>298.83333333333331</v>
      </c>
      <c r="W642" s="55">
        <f t="shared" si="73"/>
        <v>762.67346666999993</v>
      </c>
      <c r="X642" s="86">
        <v>762.67499999999995</v>
      </c>
      <c r="Y642" s="86">
        <v>762.67349999999999</v>
      </c>
      <c r="Z642" s="86">
        <v>762.67250000000001</v>
      </c>
      <c r="AA642" s="8">
        <v>298.90000000000003</v>
      </c>
      <c r="AB642" s="56">
        <f t="shared" si="74"/>
        <v>779.70001400000001</v>
      </c>
      <c r="AF642" s="64"/>
      <c r="AG642" s="55">
        <f t="shared" si="75"/>
        <v>744.66289599999993</v>
      </c>
      <c r="AH642" s="86"/>
      <c r="AI642" s="86"/>
      <c r="AJ642" s="86"/>
      <c r="AK642" s="64"/>
      <c r="AL642" s="55">
        <f t="shared" si="76"/>
        <v>760.65891419999991</v>
      </c>
      <c r="AP642" s="64"/>
      <c r="AQ642" s="65">
        <f t="shared" si="77"/>
        <v>796.63559179999993</v>
      </c>
      <c r="AR642" s="83"/>
      <c r="AS642" s="83"/>
      <c r="AT642" s="83"/>
      <c r="AU642" s="64">
        <v>300.86666666666667</v>
      </c>
      <c r="AV642" s="55">
        <f t="shared" si="78"/>
        <v>806.66439339999988</v>
      </c>
      <c r="AW642" s="86"/>
      <c r="AX642" s="86"/>
      <c r="AY642" s="86"/>
      <c r="AZ642" s="8"/>
      <c r="BA642" s="5">
        <f t="shared" si="79"/>
        <v>100</v>
      </c>
      <c r="BB642" s="5"/>
      <c r="BC642" t="s">
        <v>14</v>
      </c>
      <c r="BD642" s="9" t="s">
        <v>15</v>
      </c>
    </row>
    <row r="643" spans="1:56" x14ac:dyDescent="0.3">
      <c r="A643" t="s">
        <v>2229</v>
      </c>
      <c r="B643" t="s">
        <v>350</v>
      </c>
      <c r="D643" s="7">
        <v>10.1</v>
      </c>
      <c r="E643" t="s">
        <v>10</v>
      </c>
      <c r="F643" t="s">
        <v>11</v>
      </c>
      <c r="G643" t="s">
        <v>2230</v>
      </c>
      <c r="I643" t="s">
        <v>2231</v>
      </c>
      <c r="O643">
        <v>1968928</v>
      </c>
      <c r="P643">
        <v>774.5410564</v>
      </c>
      <c r="R643" s="56">
        <f t="shared" ref="R643:R706" si="80">P643+22.989769-0.0005486</f>
        <v>797.53027680000002</v>
      </c>
      <c r="S643" s="90">
        <v>797.53</v>
      </c>
      <c r="T643" s="90">
        <v>797.53150000000005</v>
      </c>
      <c r="U643" s="90">
        <v>797.53070000000002</v>
      </c>
      <c r="V643" s="8">
        <v>286.93333333333334</v>
      </c>
      <c r="W643" s="55">
        <f t="shared" ref="W643:W706" si="81">P643+1.00727647</f>
        <v>775.54833286999997</v>
      </c>
      <c r="X643" s="86">
        <v>775.54859999999996</v>
      </c>
      <c r="Y643" s="86">
        <v>775.55280000000005</v>
      </c>
      <c r="Z643" s="86">
        <v>775.55759999999998</v>
      </c>
      <c r="AA643" s="8">
        <v>290.83333333333331</v>
      </c>
      <c r="AB643" s="56">
        <f t="shared" ref="AB643:AB706" si="82">P643+18.0343724-0.0005486</f>
        <v>792.57488020000005</v>
      </c>
      <c r="AF643" s="64">
        <v>290.36666666666662</v>
      </c>
      <c r="AG643" s="55">
        <f t="shared" ref="AG643:AG706" si="83">P643-18.0105642+1.00727</f>
        <v>757.53776219999997</v>
      </c>
      <c r="AH643" s="86"/>
      <c r="AI643" s="86"/>
      <c r="AJ643" s="86"/>
      <c r="AK643" s="64">
        <v>290.76666666666665</v>
      </c>
      <c r="AL643" s="55">
        <f t="shared" ref="AL643:AL706" si="84">P643-1.007276</f>
        <v>773.53378039999996</v>
      </c>
      <c r="AP643" s="64">
        <v>283.63333333333338</v>
      </c>
      <c r="AQ643" s="65">
        <f t="shared" ref="AQ643:AQ706" si="85">P643+34.968853+0.0005486</f>
        <v>809.51045799999997</v>
      </c>
      <c r="AR643" s="83"/>
      <c r="AS643" s="83"/>
      <c r="AT643" s="83"/>
      <c r="AU643" s="64"/>
      <c r="AV643" s="55">
        <f t="shared" ref="AV643:AV706" si="86">P643-1.007276+46.0054792</f>
        <v>819.53925959999992</v>
      </c>
      <c r="AW643" s="86"/>
      <c r="AX643" s="86"/>
      <c r="AY643" s="86"/>
      <c r="AZ643" s="8"/>
      <c r="BA643" s="5">
        <f t="shared" ref="BA643:BA706" si="87">(AA643-AP643)/AA643*100</f>
        <v>2.475644699140378</v>
      </c>
      <c r="BB643" s="5"/>
      <c r="BC643" t="s">
        <v>14</v>
      </c>
      <c r="BD643" s="9" t="s">
        <v>15</v>
      </c>
    </row>
    <row r="644" spans="1:56" x14ac:dyDescent="0.3">
      <c r="A644" t="s">
        <v>2232</v>
      </c>
      <c r="B644" t="s">
        <v>1734</v>
      </c>
      <c r="D644" s="7">
        <v>6.7</v>
      </c>
      <c r="E644" t="s">
        <v>10</v>
      </c>
      <c r="F644" t="s">
        <v>11</v>
      </c>
      <c r="G644" t="s">
        <v>2233</v>
      </c>
      <c r="I644" t="s">
        <v>2234</v>
      </c>
      <c r="O644">
        <v>61700</v>
      </c>
      <c r="P644">
        <v>551.39506879999999</v>
      </c>
      <c r="R644" s="56">
        <f t="shared" si="80"/>
        <v>574.38428920000001</v>
      </c>
      <c r="S644" s="90">
        <v>574.38260000000002</v>
      </c>
      <c r="T644" s="90">
        <v>574.38369999999998</v>
      </c>
      <c r="U644" s="90">
        <v>574.38310000000001</v>
      </c>
      <c r="V644" s="8">
        <v>249.70000000000002</v>
      </c>
      <c r="W644" s="55">
        <f t="shared" si="81"/>
        <v>552.40234526999996</v>
      </c>
      <c r="X644" s="86">
        <v>552.40239999999994</v>
      </c>
      <c r="Y644" s="86">
        <v>552.40279999999996</v>
      </c>
      <c r="Z644" s="86">
        <v>552.40369999999996</v>
      </c>
      <c r="AA644" s="8">
        <v>246.16666666666666</v>
      </c>
      <c r="AB644" s="56">
        <f t="shared" si="82"/>
        <v>569.42889260000004</v>
      </c>
      <c r="AF644" s="64"/>
      <c r="AG644" s="55">
        <f t="shared" si="83"/>
        <v>534.39177459999996</v>
      </c>
      <c r="AH644" s="86"/>
      <c r="AI644" s="86"/>
      <c r="AJ644" s="86"/>
      <c r="AK644" s="64"/>
      <c r="AL644" s="55">
        <f t="shared" si="84"/>
        <v>550.38779279999994</v>
      </c>
      <c r="AP644" s="64"/>
      <c r="AQ644" s="65">
        <f t="shared" si="85"/>
        <v>586.36447039999996</v>
      </c>
      <c r="AR644" s="83"/>
      <c r="AS644" s="83"/>
      <c r="AT644" s="83"/>
      <c r="AU644" s="64">
        <v>253.1</v>
      </c>
      <c r="AV644" s="55">
        <f t="shared" si="86"/>
        <v>596.39327199999991</v>
      </c>
      <c r="AW644" s="86"/>
      <c r="AX644" s="86"/>
      <c r="AY644" s="86"/>
      <c r="AZ644" s="8"/>
      <c r="BA644" s="5">
        <f t="shared" si="87"/>
        <v>100</v>
      </c>
      <c r="BB644" s="5"/>
      <c r="BC644" t="s">
        <v>14</v>
      </c>
      <c r="BD644" s="9" t="s">
        <v>15</v>
      </c>
    </row>
    <row r="645" spans="1:56" x14ac:dyDescent="0.3">
      <c r="A645" t="s">
        <v>2235</v>
      </c>
      <c r="B645" t="s">
        <v>2236</v>
      </c>
      <c r="D645" s="7">
        <v>3.4</v>
      </c>
      <c r="E645" t="s">
        <v>10</v>
      </c>
      <c r="F645" t="s">
        <v>11</v>
      </c>
      <c r="G645" t="s">
        <v>2237</v>
      </c>
      <c r="I645" t="s">
        <v>2238</v>
      </c>
      <c r="O645">
        <v>40348</v>
      </c>
      <c r="P645">
        <v>521.34812120000004</v>
      </c>
      <c r="R645" s="56">
        <f t="shared" si="80"/>
        <v>544.33734160000006</v>
      </c>
      <c r="S645" s="90">
        <v>544.33749999999998</v>
      </c>
      <c r="T645" s="90">
        <v>544.3365</v>
      </c>
      <c r="U645" s="90">
        <v>544.33600000000001</v>
      </c>
      <c r="V645" s="8">
        <v>237.76666666666665</v>
      </c>
      <c r="W645" s="55">
        <f t="shared" si="81"/>
        <v>522.35539767</v>
      </c>
      <c r="X645" s="86">
        <v>522.35609999999997</v>
      </c>
      <c r="Y645" s="86">
        <v>522.35599999999999</v>
      </c>
      <c r="Z645" s="86">
        <v>522.35599999999999</v>
      </c>
      <c r="AA645" s="8">
        <v>235.26666666666665</v>
      </c>
      <c r="AB645" s="56">
        <f t="shared" si="82"/>
        <v>539.38194500000009</v>
      </c>
      <c r="AF645" s="64"/>
      <c r="AG645" s="55">
        <f t="shared" si="83"/>
        <v>504.34482700000007</v>
      </c>
      <c r="AH645" s="86"/>
      <c r="AI645" s="86"/>
      <c r="AJ645" s="86"/>
      <c r="AK645" s="64"/>
      <c r="AL645" s="55">
        <f t="shared" si="84"/>
        <v>520.34084519999999</v>
      </c>
      <c r="AP645" s="64"/>
      <c r="AQ645" s="65">
        <f t="shared" si="85"/>
        <v>556.31752280000001</v>
      </c>
      <c r="AR645" s="83"/>
      <c r="AS645" s="83"/>
      <c r="AT645" s="83"/>
      <c r="AU645" s="64">
        <v>242.86666666666667</v>
      </c>
      <c r="AV645" s="55">
        <f t="shared" si="86"/>
        <v>566.34632439999996</v>
      </c>
      <c r="AW645" s="86"/>
      <c r="AX645" s="86"/>
      <c r="AY645" s="86"/>
      <c r="AZ645" s="8"/>
      <c r="BA645" s="5">
        <f t="shared" si="87"/>
        <v>100</v>
      </c>
      <c r="BB645" s="5"/>
      <c r="BC645" t="s">
        <v>14</v>
      </c>
      <c r="BD645" s="9" t="s">
        <v>15</v>
      </c>
    </row>
    <row r="646" spans="1:56" x14ac:dyDescent="0.3">
      <c r="A646" t="s">
        <v>2239</v>
      </c>
      <c r="B646" t="s">
        <v>231</v>
      </c>
      <c r="D646" s="7">
        <v>2.6</v>
      </c>
      <c r="E646" t="s">
        <v>10</v>
      </c>
      <c r="F646" t="s">
        <v>11</v>
      </c>
      <c r="G646" t="s">
        <v>2240</v>
      </c>
      <c r="I646" t="s">
        <v>2241</v>
      </c>
      <c r="O646">
        <v>41692</v>
      </c>
      <c r="P646">
        <v>418.34467660000001</v>
      </c>
      <c r="R646" s="56">
        <f t="shared" si="80"/>
        <v>441.33389700000004</v>
      </c>
      <c r="V646" s="8"/>
      <c r="W646" s="55">
        <f t="shared" si="81"/>
        <v>419.35195307000004</v>
      </c>
      <c r="X646" s="86">
        <v>419.35309999999998</v>
      </c>
      <c r="Y646" s="86">
        <v>419.35109999999997</v>
      </c>
      <c r="Z646" s="86">
        <v>419.35289999999998</v>
      </c>
      <c r="AA646" s="8">
        <v>196.86666666666667</v>
      </c>
      <c r="AB646" s="56">
        <f t="shared" si="82"/>
        <v>436.37850040000001</v>
      </c>
      <c r="AF646" s="64"/>
      <c r="AG646" s="55">
        <f t="shared" si="83"/>
        <v>401.34138240000004</v>
      </c>
      <c r="AH646" s="86"/>
      <c r="AI646" s="86"/>
      <c r="AJ646" s="86"/>
      <c r="AK646" s="64"/>
      <c r="AL646" s="55">
        <f t="shared" si="84"/>
        <v>417.33740060000002</v>
      </c>
      <c r="AP646" s="64"/>
      <c r="AQ646" s="65">
        <f t="shared" si="85"/>
        <v>453.31407820000004</v>
      </c>
      <c r="AR646" s="83"/>
      <c r="AS646" s="83"/>
      <c r="AT646" s="83"/>
      <c r="AU646" s="64">
        <v>220.43333333333331</v>
      </c>
      <c r="AV646" s="55">
        <f t="shared" si="86"/>
        <v>463.34287980000005</v>
      </c>
      <c r="AW646" s="86"/>
      <c r="AX646" s="86"/>
      <c r="AY646" s="86"/>
      <c r="AZ646" s="8"/>
      <c r="BA646" s="5">
        <f t="shared" si="87"/>
        <v>100</v>
      </c>
      <c r="BB646" s="5"/>
      <c r="BC646" t="s">
        <v>14</v>
      </c>
      <c r="BD646" s="9" t="s">
        <v>15</v>
      </c>
    </row>
    <row r="647" spans="1:56" x14ac:dyDescent="0.3">
      <c r="A647" t="s">
        <v>2242</v>
      </c>
      <c r="B647" t="s">
        <v>2243</v>
      </c>
      <c r="D647" s="7">
        <v>8</v>
      </c>
      <c r="E647" t="s">
        <v>10</v>
      </c>
      <c r="F647" t="s">
        <v>11</v>
      </c>
      <c r="G647" t="s">
        <v>2244</v>
      </c>
      <c r="I647" t="s">
        <v>2245</v>
      </c>
      <c r="O647">
        <v>1968937</v>
      </c>
      <c r="P647">
        <v>543.40523880000001</v>
      </c>
      <c r="R647" s="56">
        <f t="shared" si="80"/>
        <v>566.39445920000003</v>
      </c>
      <c r="S647" s="90">
        <v>566.39769999999999</v>
      </c>
      <c r="T647" s="90">
        <v>566.39580000000001</v>
      </c>
      <c r="U647" s="90">
        <v>566.39580000000001</v>
      </c>
      <c r="V647" s="8">
        <v>247.36666666666667</v>
      </c>
      <c r="W647" s="55">
        <f t="shared" si="81"/>
        <v>544.41251526999997</v>
      </c>
      <c r="AA647" s="8"/>
      <c r="AB647" s="56">
        <f t="shared" si="82"/>
        <v>561.43906260000006</v>
      </c>
      <c r="AF647" s="64">
        <v>254.06666666666669</v>
      </c>
      <c r="AG647" s="55">
        <f t="shared" si="83"/>
        <v>526.40194459999998</v>
      </c>
      <c r="AH647" s="86"/>
      <c r="AI647" s="86"/>
      <c r="AJ647" s="86"/>
      <c r="AK647" s="64"/>
      <c r="AL647" s="55">
        <f t="shared" si="84"/>
        <v>542.39796279999996</v>
      </c>
      <c r="AP647" s="64">
        <v>236.79999999999998</v>
      </c>
      <c r="AQ647" s="65">
        <f t="shared" si="85"/>
        <v>578.37464039999998</v>
      </c>
      <c r="AR647" s="83"/>
      <c r="AS647" s="83"/>
      <c r="AT647" s="83"/>
      <c r="AU647" s="64"/>
      <c r="AV647" s="55">
        <f t="shared" si="86"/>
        <v>588.40344199999993</v>
      </c>
      <c r="AW647" s="86"/>
      <c r="AX647" s="86"/>
      <c r="AY647" s="86"/>
      <c r="AZ647" s="8"/>
      <c r="BA647" s="5" t="e">
        <f t="shared" si="87"/>
        <v>#DIV/0!</v>
      </c>
      <c r="BB647" s="5"/>
      <c r="BC647" t="s">
        <v>14</v>
      </c>
      <c r="BD647" s="9" t="s">
        <v>15</v>
      </c>
    </row>
    <row r="648" spans="1:56" x14ac:dyDescent="0.3">
      <c r="A648" t="s">
        <v>2246</v>
      </c>
      <c r="B648" t="s">
        <v>373</v>
      </c>
      <c r="D648" s="7">
        <v>12.3</v>
      </c>
      <c r="E648" t="s">
        <v>10</v>
      </c>
      <c r="F648" t="s">
        <v>11</v>
      </c>
      <c r="G648" t="s">
        <v>2247</v>
      </c>
      <c r="I648" t="s">
        <v>2248</v>
      </c>
      <c r="O648">
        <v>83719</v>
      </c>
      <c r="P648">
        <v>551.52771640000003</v>
      </c>
      <c r="R648" s="56">
        <f t="shared" si="80"/>
        <v>574.51693680000005</v>
      </c>
      <c r="S648" s="90">
        <v>574.52020000000005</v>
      </c>
      <c r="T648" s="90">
        <v>574.51900000000001</v>
      </c>
      <c r="U648" s="90">
        <v>574.5172</v>
      </c>
      <c r="V648" s="8">
        <v>255.4666666666667</v>
      </c>
      <c r="W648" s="55">
        <f t="shared" si="81"/>
        <v>552.53499287</v>
      </c>
      <c r="X648" s="86">
        <v>552.53830000000005</v>
      </c>
      <c r="Y648" s="86">
        <v>552.53599999999994</v>
      </c>
      <c r="Z648" s="86">
        <v>552.53650000000005</v>
      </c>
      <c r="AA648" s="8">
        <v>260.7</v>
      </c>
      <c r="AB648" s="56">
        <f t="shared" si="82"/>
        <v>569.56154020000008</v>
      </c>
      <c r="AF648" s="64"/>
      <c r="AG648" s="55">
        <f t="shared" si="83"/>
        <v>534.5244222</v>
      </c>
      <c r="AH648" s="86"/>
      <c r="AI648" s="86"/>
      <c r="AJ648" s="86"/>
      <c r="AK648" s="64">
        <v>260.36666666666662</v>
      </c>
      <c r="AL648" s="55">
        <f t="shared" si="84"/>
        <v>550.52044039999998</v>
      </c>
      <c r="AP648" s="64"/>
      <c r="AQ648" s="65">
        <f t="shared" si="85"/>
        <v>586.497118</v>
      </c>
      <c r="AR648" s="83"/>
      <c r="AS648" s="83"/>
      <c r="AT648" s="83"/>
      <c r="AU648" s="64">
        <v>261.23333333333329</v>
      </c>
      <c r="AV648" s="55">
        <f t="shared" si="86"/>
        <v>596.52591959999995</v>
      </c>
      <c r="AW648" s="86"/>
      <c r="AX648" s="86"/>
      <c r="AY648" s="86"/>
      <c r="AZ648" s="8"/>
      <c r="BA648" s="5">
        <f t="shared" si="87"/>
        <v>100</v>
      </c>
      <c r="BB648" s="5"/>
      <c r="BC648" t="s">
        <v>14</v>
      </c>
      <c r="BD648" s="9" t="s">
        <v>15</v>
      </c>
    </row>
    <row r="649" spans="1:56" x14ac:dyDescent="0.3">
      <c r="A649" t="s">
        <v>2249</v>
      </c>
      <c r="B649" t="s">
        <v>2250</v>
      </c>
      <c r="D649" s="7">
        <v>6.8</v>
      </c>
      <c r="E649" t="s">
        <v>10</v>
      </c>
      <c r="F649" t="s">
        <v>11</v>
      </c>
      <c r="G649" t="s">
        <v>2251</v>
      </c>
      <c r="I649" t="s">
        <v>2252</v>
      </c>
      <c r="O649">
        <v>1968929</v>
      </c>
      <c r="P649">
        <v>426.38212299999998</v>
      </c>
      <c r="R649" s="56">
        <f t="shared" si="80"/>
        <v>449.3713434</v>
      </c>
      <c r="S649" s="90">
        <v>449.37110000000001</v>
      </c>
      <c r="T649" s="90">
        <v>449.37209999999999</v>
      </c>
      <c r="U649" s="90">
        <v>449.37209999999999</v>
      </c>
      <c r="V649" s="8">
        <v>228.30000000000004</v>
      </c>
      <c r="W649" s="55">
        <f t="shared" si="81"/>
        <v>427.38939947</v>
      </c>
      <c r="AA649" s="8"/>
      <c r="AB649" s="56">
        <f t="shared" si="82"/>
        <v>444.41594679999997</v>
      </c>
      <c r="AF649" s="64"/>
      <c r="AG649" s="55">
        <f t="shared" si="83"/>
        <v>409.37882880000001</v>
      </c>
      <c r="AH649" s="86"/>
      <c r="AI649" s="86"/>
      <c r="AJ649" s="86"/>
      <c r="AK649" s="64">
        <v>225.76666666666668</v>
      </c>
      <c r="AL649" s="55">
        <f t="shared" si="84"/>
        <v>425.37484699999999</v>
      </c>
      <c r="AP649" s="64"/>
      <c r="AQ649" s="65">
        <f t="shared" si="85"/>
        <v>461.3515246</v>
      </c>
      <c r="AR649" s="83"/>
      <c r="AS649" s="83"/>
      <c r="AT649" s="83"/>
      <c r="AU649" s="64">
        <v>227.23333333333335</v>
      </c>
      <c r="AV649" s="55">
        <f t="shared" si="86"/>
        <v>471.38032620000001</v>
      </c>
      <c r="AW649" s="86"/>
      <c r="AX649" s="86"/>
      <c r="AY649" s="86"/>
      <c r="AZ649" s="8"/>
      <c r="BA649" s="5" t="e">
        <f t="shared" si="87"/>
        <v>#DIV/0!</v>
      </c>
      <c r="BB649" s="5"/>
      <c r="BC649" t="s">
        <v>14</v>
      </c>
      <c r="BD649" s="9" t="s">
        <v>15</v>
      </c>
    </row>
    <row r="650" spans="1:56" x14ac:dyDescent="0.3">
      <c r="A650" t="s">
        <v>739</v>
      </c>
      <c r="B650" t="s">
        <v>740</v>
      </c>
      <c r="D650" s="7">
        <v>6.8</v>
      </c>
      <c r="E650" t="s">
        <v>10</v>
      </c>
      <c r="F650" t="s">
        <v>11</v>
      </c>
      <c r="G650" t="s">
        <v>741</v>
      </c>
      <c r="I650" t="s">
        <v>742</v>
      </c>
      <c r="O650">
        <v>1968640</v>
      </c>
      <c r="P650">
        <v>411.37122440000002</v>
      </c>
      <c r="R650" s="56">
        <f t="shared" si="80"/>
        <v>434.36044480000004</v>
      </c>
      <c r="S650" s="90">
        <v>434.36180000000002</v>
      </c>
      <c r="T650" s="90">
        <v>434.3614</v>
      </c>
      <c r="U650" s="90">
        <v>434.36110000000002</v>
      </c>
      <c r="V650" s="8">
        <v>224.4</v>
      </c>
      <c r="W650" s="55">
        <f t="shared" si="81"/>
        <v>412.37850087000004</v>
      </c>
      <c r="AA650" s="8"/>
      <c r="AB650" s="56">
        <f t="shared" si="82"/>
        <v>429.40504820000001</v>
      </c>
      <c r="AF650" s="64"/>
      <c r="AG650" s="55">
        <f t="shared" si="83"/>
        <v>394.36793020000005</v>
      </c>
      <c r="AH650" s="86"/>
      <c r="AI650" s="86"/>
      <c r="AJ650" s="86"/>
      <c r="AK650" s="64">
        <v>222.1</v>
      </c>
      <c r="AL650" s="55">
        <f t="shared" si="84"/>
        <v>410.36394840000003</v>
      </c>
      <c r="AP650" s="64">
        <v>214.93333333333331</v>
      </c>
      <c r="AQ650" s="65">
        <f t="shared" si="85"/>
        <v>446.34062600000004</v>
      </c>
      <c r="AR650" s="83"/>
      <c r="AS650" s="83"/>
      <c r="AT650" s="83"/>
      <c r="AU650" s="64">
        <v>223.36666666666667</v>
      </c>
      <c r="AV650" s="55">
        <f t="shared" si="86"/>
        <v>456.36942760000005</v>
      </c>
      <c r="AW650" s="86"/>
      <c r="AX650" s="86"/>
      <c r="AY650" s="86"/>
      <c r="AZ650" s="8"/>
      <c r="BA650" s="5" t="e">
        <f t="shared" si="87"/>
        <v>#DIV/0!</v>
      </c>
      <c r="BB650" s="5"/>
      <c r="BC650" t="s">
        <v>14</v>
      </c>
      <c r="BD650" s="9" t="s">
        <v>15</v>
      </c>
    </row>
    <row r="651" spans="1:56" x14ac:dyDescent="0.3">
      <c r="A651" t="s">
        <v>2253</v>
      </c>
      <c r="B651" t="s">
        <v>2254</v>
      </c>
      <c r="D651" s="7">
        <v>8.5</v>
      </c>
      <c r="E651" t="s">
        <v>10</v>
      </c>
      <c r="F651" t="s">
        <v>11</v>
      </c>
      <c r="G651" t="s">
        <v>2255</v>
      </c>
      <c r="I651" t="s">
        <v>2256</v>
      </c>
      <c r="O651">
        <v>84133</v>
      </c>
      <c r="P651">
        <v>576.43896600000005</v>
      </c>
      <c r="R651" s="56">
        <f t="shared" si="80"/>
        <v>599.42818640000007</v>
      </c>
      <c r="S651" s="90">
        <v>599.42790000000002</v>
      </c>
      <c r="T651" s="90">
        <v>599.42629999999997</v>
      </c>
      <c r="U651" s="90">
        <v>599.4307</v>
      </c>
      <c r="V651" s="8">
        <v>273.63333333333333</v>
      </c>
      <c r="W651" s="55">
        <f t="shared" si="81"/>
        <v>577.44624247000002</v>
      </c>
      <c r="X651" s="86">
        <v>577.44600000000003</v>
      </c>
      <c r="Y651" s="86">
        <v>577.45240000000001</v>
      </c>
      <c r="Z651" s="86">
        <v>577.44830000000002</v>
      </c>
      <c r="AA651" s="8">
        <v>280.40000000000003</v>
      </c>
      <c r="AB651" s="56">
        <f t="shared" si="82"/>
        <v>594.4727898000001</v>
      </c>
      <c r="AF651" s="64">
        <v>280.06666666666666</v>
      </c>
      <c r="AG651" s="55">
        <f t="shared" si="83"/>
        <v>559.43567180000002</v>
      </c>
      <c r="AH651" s="86"/>
      <c r="AI651" s="86"/>
      <c r="AJ651" s="86"/>
      <c r="AK651" s="64"/>
      <c r="AL651" s="55">
        <f t="shared" si="84"/>
        <v>575.43169</v>
      </c>
      <c r="AP651" s="64"/>
      <c r="AQ651" s="65">
        <f t="shared" si="85"/>
        <v>611.40836760000002</v>
      </c>
      <c r="AR651" s="83"/>
      <c r="AS651" s="83"/>
      <c r="AT651" s="83"/>
      <c r="AU651" s="64">
        <v>282.83333333333331</v>
      </c>
      <c r="AV651" s="55">
        <f t="shared" si="86"/>
        <v>621.43716919999997</v>
      </c>
      <c r="AW651" s="86"/>
      <c r="AX651" s="86"/>
      <c r="AY651" s="86"/>
      <c r="AZ651" s="8"/>
      <c r="BA651" s="5">
        <f t="shared" si="87"/>
        <v>100</v>
      </c>
      <c r="BB651" s="5"/>
      <c r="BC651" t="s">
        <v>14</v>
      </c>
      <c r="BD651" s="9" t="s">
        <v>15</v>
      </c>
    </row>
    <row r="652" spans="1:56" x14ac:dyDescent="0.3">
      <c r="A652" t="s">
        <v>2257</v>
      </c>
      <c r="B652" t="s">
        <v>2258</v>
      </c>
      <c r="D652" s="7">
        <v>5.4</v>
      </c>
      <c r="E652" t="s">
        <v>10</v>
      </c>
      <c r="F652" t="s">
        <v>11</v>
      </c>
      <c r="G652" t="s">
        <v>2259</v>
      </c>
      <c r="I652" t="s">
        <v>2260</v>
      </c>
      <c r="O652">
        <v>45444</v>
      </c>
      <c r="P652">
        <v>369.28789339999997</v>
      </c>
      <c r="R652" s="56">
        <f t="shared" si="80"/>
        <v>392.2771138</v>
      </c>
      <c r="S652" s="90">
        <v>392.27780000000001</v>
      </c>
      <c r="T652" s="90">
        <v>392.27749999999997</v>
      </c>
      <c r="U652" s="90">
        <v>392.27420000000001</v>
      </c>
      <c r="V652" s="8">
        <v>200.33333333333334</v>
      </c>
      <c r="W652" s="55">
        <f t="shared" si="81"/>
        <v>370.29516987</v>
      </c>
      <c r="X652" s="86">
        <v>370.2955</v>
      </c>
      <c r="Y652" s="86">
        <v>370.2962</v>
      </c>
      <c r="Z652" s="86">
        <v>370.29590000000002</v>
      </c>
      <c r="AA652" s="8">
        <v>203.4</v>
      </c>
      <c r="AB652" s="56">
        <f t="shared" si="82"/>
        <v>387.32171719999997</v>
      </c>
      <c r="AF652" s="64"/>
      <c r="AG652" s="55">
        <f t="shared" si="83"/>
        <v>352.2845992</v>
      </c>
      <c r="AH652" s="86"/>
      <c r="AI652" s="86"/>
      <c r="AJ652" s="86"/>
      <c r="AK652" s="64"/>
      <c r="AL652" s="55">
        <f t="shared" si="84"/>
        <v>368.28061739999998</v>
      </c>
      <c r="AP652" s="64">
        <v>199.56666666666669</v>
      </c>
      <c r="AQ652" s="65">
        <f t="shared" si="85"/>
        <v>404.257295</v>
      </c>
      <c r="AR652" s="83"/>
      <c r="AS652" s="83"/>
      <c r="AT652" s="83"/>
      <c r="AU652" s="64"/>
      <c r="AV652" s="55">
        <f t="shared" si="86"/>
        <v>414.28609660000001</v>
      </c>
      <c r="AW652" s="86"/>
      <c r="AX652" s="86"/>
      <c r="AY652" s="86"/>
      <c r="AZ652" s="8"/>
      <c r="BA652" s="5">
        <f t="shared" si="87"/>
        <v>1.8846279908226717</v>
      </c>
      <c r="BB652" s="5"/>
      <c r="BC652" t="s">
        <v>14</v>
      </c>
      <c r="BD652" s="9" t="s">
        <v>15</v>
      </c>
    </row>
    <row r="653" spans="1:56" x14ac:dyDescent="0.3">
      <c r="A653" t="s">
        <v>2261</v>
      </c>
      <c r="B653" t="s">
        <v>651</v>
      </c>
      <c r="D653" s="7">
        <v>15.7</v>
      </c>
      <c r="E653" t="s">
        <v>10</v>
      </c>
      <c r="F653" t="s">
        <v>11</v>
      </c>
      <c r="G653" t="s">
        <v>2262</v>
      </c>
      <c r="I653" t="s">
        <v>2263</v>
      </c>
      <c r="O653">
        <v>1968931</v>
      </c>
      <c r="P653">
        <v>683.64274</v>
      </c>
      <c r="R653" s="56">
        <f t="shared" si="80"/>
        <v>706.63196040000003</v>
      </c>
      <c r="S653" s="90">
        <v>706.63289999999995</v>
      </c>
      <c r="T653" s="90">
        <v>706.63900000000001</v>
      </c>
      <c r="U653" s="90">
        <v>706.6345</v>
      </c>
      <c r="V653" s="8">
        <v>285.8</v>
      </c>
      <c r="W653" s="55">
        <f t="shared" si="81"/>
        <v>684.65001646999997</v>
      </c>
      <c r="X653" s="86">
        <v>684.65150000000006</v>
      </c>
      <c r="Y653" s="86">
        <v>684.65110000000004</v>
      </c>
      <c r="Z653" s="86">
        <v>684.65120000000002</v>
      </c>
      <c r="AA653" s="8">
        <v>287.86666666666662</v>
      </c>
      <c r="AB653" s="56">
        <f t="shared" si="82"/>
        <v>701.67656380000005</v>
      </c>
      <c r="AF653" s="64"/>
      <c r="AG653" s="55">
        <f t="shared" si="83"/>
        <v>666.63944579999998</v>
      </c>
      <c r="AH653" s="86"/>
      <c r="AI653" s="86"/>
      <c r="AJ653" s="86"/>
      <c r="AK653" s="64"/>
      <c r="AL653" s="55">
        <f t="shared" si="84"/>
        <v>682.63546399999996</v>
      </c>
      <c r="AP653" s="64">
        <v>289.76666666666665</v>
      </c>
      <c r="AQ653" s="65">
        <f t="shared" si="85"/>
        <v>718.61214159999997</v>
      </c>
      <c r="AR653" s="83"/>
      <c r="AS653" s="83"/>
      <c r="AT653" s="83"/>
      <c r="AU653" s="64">
        <v>289.2</v>
      </c>
      <c r="AV653" s="55">
        <f t="shared" si="86"/>
        <v>728.64094319999992</v>
      </c>
      <c r="AW653" s="86"/>
      <c r="AX653" s="86"/>
      <c r="AY653" s="86"/>
      <c r="AZ653" s="8"/>
      <c r="BA653" s="5">
        <f t="shared" si="87"/>
        <v>-0.66002779064382855</v>
      </c>
      <c r="BB653" s="5"/>
      <c r="BC653" t="s">
        <v>14</v>
      </c>
      <c r="BD653" s="9" t="s">
        <v>15</v>
      </c>
    </row>
    <row r="654" spans="1:56" x14ac:dyDescent="0.3">
      <c r="A654" t="s">
        <v>2264</v>
      </c>
      <c r="B654" t="s">
        <v>2265</v>
      </c>
      <c r="D654" s="7">
        <v>16.5</v>
      </c>
      <c r="E654" t="s">
        <v>10</v>
      </c>
      <c r="F654" t="s">
        <v>11</v>
      </c>
      <c r="G654" t="s">
        <v>2266</v>
      </c>
      <c r="I654" t="s">
        <v>2267</v>
      </c>
      <c r="O654">
        <v>1968930</v>
      </c>
      <c r="P654">
        <v>633.64234580000004</v>
      </c>
      <c r="R654" s="56">
        <f t="shared" si="80"/>
        <v>656.63156620000007</v>
      </c>
      <c r="S654" s="90">
        <v>656.63289999999995</v>
      </c>
      <c r="T654" s="90">
        <v>656.63009999999997</v>
      </c>
      <c r="U654" s="90">
        <v>656.63279999999997</v>
      </c>
      <c r="V654" s="8">
        <v>277.46666666666664</v>
      </c>
      <c r="W654" s="55">
        <f t="shared" si="81"/>
        <v>634.64962227000001</v>
      </c>
      <c r="X654" s="86">
        <v>634.64959999999996</v>
      </c>
      <c r="Y654" s="86">
        <v>634.65269999999998</v>
      </c>
      <c r="Z654" s="86">
        <v>634.64459999999997</v>
      </c>
      <c r="AA654" s="8">
        <v>279.66666666666669</v>
      </c>
      <c r="AB654" s="56">
        <f t="shared" si="82"/>
        <v>651.67616960000009</v>
      </c>
      <c r="AF654" s="64"/>
      <c r="AG654" s="55">
        <f t="shared" si="83"/>
        <v>616.63905160000002</v>
      </c>
      <c r="AH654" s="86"/>
      <c r="AI654" s="86"/>
      <c r="AJ654" s="86"/>
      <c r="AK654" s="64"/>
      <c r="AL654" s="55">
        <f t="shared" si="84"/>
        <v>632.6350698</v>
      </c>
      <c r="AP654" s="64"/>
      <c r="AQ654" s="65">
        <f t="shared" si="85"/>
        <v>668.61174740000001</v>
      </c>
      <c r="AR654" s="83"/>
      <c r="AS654" s="83"/>
      <c r="AT654" s="83"/>
      <c r="AU654" s="64">
        <v>281.3</v>
      </c>
      <c r="AV654" s="55">
        <f t="shared" si="86"/>
        <v>678.64054899999996</v>
      </c>
      <c r="AW654" s="86"/>
      <c r="AX654" s="86"/>
      <c r="AY654" s="86"/>
      <c r="AZ654" s="8"/>
      <c r="BA654" s="5">
        <f t="shared" si="87"/>
        <v>100</v>
      </c>
      <c r="BB654" s="5"/>
      <c r="BC654" t="s">
        <v>14</v>
      </c>
      <c r="BD654" s="9" t="s">
        <v>15</v>
      </c>
    </row>
    <row r="655" spans="1:56" x14ac:dyDescent="0.3">
      <c r="A655" t="s">
        <v>2268</v>
      </c>
      <c r="B655" t="s">
        <v>7</v>
      </c>
      <c r="D655" s="7">
        <v>6.2</v>
      </c>
      <c r="E655" t="s">
        <v>10</v>
      </c>
      <c r="F655" t="s">
        <v>11</v>
      </c>
      <c r="G655" t="s">
        <v>2269</v>
      </c>
      <c r="I655" t="s">
        <v>2270</v>
      </c>
      <c r="O655">
        <v>1968935</v>
      </c>
      <c r="P655">
        <v>323.25726379999998</v>
      </c>
      <c r="R655" s="56">
        <f t="shared" si="80"/>
        <v>346.2464842</v>
      </c>
      <c r="S655" s="90">
        <v>346.25080000000003</v>
      </c>
      <c r="T655" s="90">
        <v>346.24759999999998</v>
      </c>
      <c r="U655" s="90">
        <v>346.24439999999998</v>
      </c>
      <c r="V655" s="8">
        <v>186.23333333333335</v>
      </c>
      <c r="W655" s="55">
        <f t="shared" si="81"/>
        <v>324.26454027</v>
      </c>
      <c r="AA655" s="8"/>
      <c r="AB655" s="56">
        <f t="shared" si="82"/>
        <v>341.29108759999997</v>
      </c>
      <c r="AF655" s="64"/>
      <c r="AG655" s="55">
        <f t="shared" si="83"/>
        <v>306.2539696</v>
      </c>
      <c r="AH655" s="86"/>
      <c r="AI655" s="86"/>
      <c r="AJ655" s="86"/>
      <c r="AK655" s="64"/>
      <c r="AL655" s="55">
        <f t="shared" si="84"/>
        <v>322.24998779999999</v>
      </c>
      <c r="AP655" s="64">
        <v>184.79999999999998</v>
      </c>
      <c r="AQ655" s="65">
        <f t="shared" si="85"/>
        <v>358.2266654</v>
      </c>
      <c r="AR655" s="83"/>
      <c r="AS655" s="83"/>
      <c r="AT655" s="83"/>
      <c r="AU655" s="64"/>
      <c r="AV655" s="55">
        <f t="shared" si="86"/>
        <v>368.25546700000001</v>
      </c>
      <c r="AW655" s="86"/>
      <c r="AX655" s="86"/>
      <c r="AY655" s="86"/>
      <c r="AZ655" s="8"/>
      <c r="BA655" s="5" t="e">
        <f t="shared" si="87"/>
        <v>#DIV/0!</v>
      </c>
      <c r="BB655" s="5"/>
      <c r="BC655" t="s">
        <v>14</v>
      </c>
      <c r="BD655" s="9" t="s">
        <v>15</v>
      </c>
    </row>
    <row r="656" spans="1:56" x14ac:dyDescent="0.3">
      <c r="A656" t="s">
        <v>2271</v>
      </c>
      <c r="B656" t="s">
        <v>282</v>
      </c>
      <c r="D656" s="7">
        <v>2.8</v>
      </c>
      <c r="E656" t="s">
        <v>10</v>
      </c>
      <c r="F656" t="s">
        <v>11</v>
      </c>
      <c r="G656" t="s">
        <v>2272</v>
      </c>
      <c r="I656" t="s">
        <v>2273</v>
      </c>
      <c r="O656">
        <v>3891</v>
      </c>
      <c r="P656">
        <v>379.24874679999999</v>
      </c>
      <c r="R656" s="56">
        <f t="shared" si="80"/>
        <v>402.23796720000001</v>
      </c>
      <c r="S656" s="90">
        <v>402.2371</v>
      </c>
      <c r="T656" s="90">
        <v>402.23869999999999</v>
      </c>
      <c r="U656" s="90">
        <v>402.23970000000003</v>
      </c>
      <c r="V656" s="8">
        <v>208.96666666666667</v>
      </c>
      <c r="W656" s="55">
        <f t="shared" si="81"/>
        <v>380.25602327000001</v>
      </c>
      <c r="X656" s="86">
        <v>380.25720000000001</v>
      </c>
      <c r="Y656" s="86">
        <v>380.25790000000001</v>
      </c>
      <c r="Z656" s="86">
        <v>380.25779999999997</v>
      </c>
      <c r="AA656" s="8">
        <v>203.70000000000002</v>
      </c>
      <c r="AB656" s="56">
        <f t="shared" si="82"/>
        <v>397.28257059999999</v>
      </c>
      <c r="AF656" s="64"/>
      <c r="AG656" s="55">
        <f t="shared" si="83"/>
        <v>362.24545260000002</v>
      </c>
      <c r="AH656" s="86"/>
      <c r="AI656" s="86"/>
      <c r="AJ656" s="86"/>
      <c r="AK656" s="64"/>
      <c r="AL656" s="55">
        <f t="shared" si="84"/>
        <v>378.2414708</v>
      </c>
      <c r="AP656" s="64">
        <v>197.06666666666669</v>
      </c>
      <c r="AQ656" s="65">
        <f t="shared" si="85"/>
        <v>414.21814840000002</v>
      </c>
      <c r="AR656" s="83"/>
      <c r="AS656" s="83"/>
      <c r="AT656" s="83"/>
      <c r="AU656" s="64"/>
      <c r="AV656" s="55">
        <f t="shared" si="86"/>
        <v>424.24695000000003</v>
      </c>
      <c r="AW656" s="86"/>
      <c r="AX656" s="86"/>
      <c r="AY656" s="86"/>
      <c r="AZ656" s="8"/>
      <c r="BA656" s="5">
        <f t="shared" si="87"/>
        <v>3.256422844051706</v>
      </c>
      <c r="BB656" s="5"/>
      <c r="BC656" t="s">
        <v>14</v>
      </c>
      <c r="BD656" s="9" t="s">
        <v>15</v>
      </c>
    </row>
    <row r="657" spans="1:56" x14ac:dyDescent="0.3">
      <c r="A657" t="s">
        <v>2274</v>
      </c>
      <c r="B657" t="s">
        <v>385</v>
      </c>
      <c r="D657" s="7">
        <v>1</v>
      </c>
      <c r="E657" t="s">
        <v>10</v>
      </c>
      <c r="F657" t="s">
        <v>11</v>
      </c>
      <c r="G657" t="s">
        <v>2275</v>
      </c>
      <c r="I657" t="s">
        <v>2276</v>
      </c>
      <c r="O657">
        <v>84402</v>
      </c>
      <c r="P657">
        <v>408.28755899999999</v>
      </c>
      <c r="R657" s="56">
        <f t="shared" si="80"/>
        <v>431.27677940000001</v>
      </c>
      <c r="S657" s="90">
        <v>431.27719999999999</v>
      </c>
      <c r="T657" s="90">
        <v>431.27910000000003</v>
      </c>
      <c r="U657" s="90">
        <v>431.27719999999999</v>
      </c>
      <c r="V657" s="8">
        <v>198.9</v>
      </c>
      <c r="W657" s="55">
        <f t="shared" si="81"/>
        <v>409.29483547000001</v>
      </c>
      <c r="X657" s="86">
        <v>409.29399999999998</v>
      </c>
      <c r="Y657" s="86">
        <v>409.29520000000002</v>
      </c>
      <c r="Z657" s="86">
        <v>409.29419999999999</v>
      </c>
      <c r="AA657" s="8">
        <v>201.03333333333333</v>
      </c>
      <c r="AB657" s="56">
        <f t="shared" si="82"/>
        <v>426.32138279999998</v>
      </c>
      <c r="AF657" s="64">
        <v>200.76666666666665</v>
      </c>
      <c r="AG657" s="55">
        <f t="shared" si="83"/>
        <v>391.28426480000002</v>
      </c>
      <c r="AH657" s="86"/>
      <c r="AI657" s="86"/>
      <c r="AJ657" s="86"/>
      <c r="AK657" s="64">
        <v>201.43333333333331</v>
      </c>
      <c r="AL657" s="55">
        <f t="shared" si="84"/>
        <v>407.280283</v>
      </c>
      <c r="AP657" s="64">
        <v>203.56666666666669</v>
      </c>
      <c r="AQ657" s="65">
        <f t="shared" si="85"/>
        <v>443.25696060000001</v>
      </c>
      <c r="AR657" s="83"/>
      <c r="AS657" s="83"/>
      <c r="AT657" s="83"/>
      <c r="AU657" s="64"/>
      <c r="AV657" s="55">
        <f t="shared" si="86"/>
        <v>453.28576220000002</v>
      </c>
      <c r="AW657" s="86"/>
      <c r="AX657" s="86"/>
      <c r="AY657" s="86"/>
      <c r="AZ657" s="8"/>
      <c r="BA657" s="5">
        <f t="shared" si="87"/>
        <v>-1.2601558613828685</v>
      </c>
      <c r="BB657" s="5"/>
      <c r="BC657" t="s">
        <v>14</v>
      </c>
      <c r="BD657" s="9" t="s">
        <v>15</v>
      </c>
    </row>
    <row r="658" spans="1:56" x14ac:dyDescent="0.3">
      <c r="A658" s="48" t="s">
        <v>2277</v>
      </c>
      <c r="B658" t="s">
        <v>2278</v>
      </c>
      <c r="D658" s="7">
        <v>6.2</v>
      </c>
      <c r="E658" t="s">
        <v>10</v>
      </c>
      <c r="F658" t="s">
        <v>11</v>
      </c>
      <c r="G658" t="s">
        <v>2279</v>
      </c>
      <c r="I658" t="s">
        <v>2280</v>
      </c>
      <c r="O658">
        <v>40920</v>
      </c>
      <c r="P658">
        <v>480.28519</v>
      </c>
      <c r="R658" s="56">
        <f t="shared" si="80"/>
        <v>503.27441040000002</v>
      </c>
      <c r="S658" s="90">
        <v>503.2722</v>
      </c>
      <c r="T658" s="90">
        <v>503.27229999999997</v>
      </c>
      <c r="U658" s="90">
        <v>503.2713</v>
      </c>
      <c r="V658" s="8">
        <v>226.36666666666667</v>
      </c>
      <c r="W658" s="55">
        <f t="shared" si="81"/>
        <v>481.29246647000002</v>
      </c>
      <c r="X658" s="86">
        <v>481.29109999999997</v>
      </c>
      <c r="Y658" s="86">
        <v>481.29129999999998</v>
      </c>
      <c r="Z658" s="86">
        <v>481.28879999999998</v>
      </c>
      <c r="AA658" s="47">
        <v>231.79999999999998</v>
      </c>
      <c r="AB658" s="56">
        <f t="shared" si="82"/>
        <v>498.31901379999999</v>
      </c>
      <c r="AF658" s="64">
        <v>231.5</v>
      </c>
      <c r="AG658" s="55">
        <f t="shared" si="83"/>
        <v>463.28189580000003</v>
      </c>
      <c r="AH658" s="86"/>
      <c r="AI658" s="86"/>
      <c r="AJ658" s="86"/>
      <c r="AK658" s="64"/>
      <c r="AL658" s="55">
        <f t="shared" si="84"/>
        <v>479.27791400000001</v>
      </c>
      <c r="AP658" s="64">
        <v>217.73333333333335</v>
      </c>
      <c r="AQ658" s="65">
        <f t="shared" si="85"/>
        <v>515.25459160000003</v>
      </c>
      <c r="AR658" s="83"/>
      <c r="AS658" s="83"/>
      <c r="AT658" s="83"/>
      <c r="AU658" s="64"/>
      <c r="AV658" s="55">
        <f t="shared" si="86"/>
        <v>525.28339319999998</v>
      </c>
      <c r="AW658" s="86"/>
      <c r="AX658" s="86"/>
      <c r="AY658" s="86"/>
      <c r="AZ658" s="8"/>
      <c r="BA658" s="5">
        <f t="shared" si="87"/>
        <v>6.0684498130572191</v>
      </c>
      <c r="BB658" s="5"/>
      <c r="BC658" t="s">
        <v>14</v>
      </c>
      <c r="BD658" s="9" t="s">
        <v>15</v>
      </c>
    </row>
    <row r="659" spans="1:56" x14ac:dyDescent="0.3">
      <c r="A659" t="s">
        <v>2281</v>
      </c>
      <c r="B659" t="s">
        <v>338</v>
      </c>
      <c r="D659" s="7">
        <v>12.4</v>
      </c>
      <c r="E659" t="s">
        <v>10</v>
      </c>
      <c r="F659" t="s">
        <v>11</v>
      </c>
      <c r="G659" t="s">
        <v>2282</v>
      </c>
      <c r="I659" t="s">
        <v>2283</v>
      </c>
      <c r="O659">
        <v>59321</v>
      </c>
      <c r="P659">
        <v>733.56212500000004</v>
      </c>
      <c r="R659" s="56">
        <f t="shared" si="80"/>
        <v>756.55134540000006</v>
      </c>
      <c r="S659" s="90">
        <v>756.54259999999999</v>
      </c>
      <c r="T659" s="90">
        <v>756.54989999999998</v>
      </c>
      <c r="U659" s="90">
        <v>756.54780000000005</v>
      </c>
      <c r="V659" s="8">
        <v>289.5333333333333</v>
      </c>
      <c r="W659" s="55">
        <f t="shared" si="81"/>
        <v>734.56940147</v>
      </c>
      <c r="X659" s="86">
        <v>734.57060000000001</v>
      </c>
      <c r="Y659" s="86">
        <v>734.56849999999997</v>
      </c>
      <c r="Z659" s="86">
        <v>734.56830000000002</v>
      </c>
      <c r="AA659" s="8">
        <v>286.43333333333334</v>
      </c>
      <c r="AB659" s="56">
        <f t="shared" si="82"/>
        <v>751.59594880000009</v>
      </c>
      <c r="AF659" s="64"/>
      <c r="AG659" s="55">
        <f t="shared" si="83"/>
        <v>716.55883080000001</v>
      </c>
      <c r="AH659" s="86"/>
      <c r="AI659" s="86"/>
      <c r="AJ659" s="86"/>
      <c r="AK659" s="64"/>
      <c r="AL659" s="55">
        <f t="shared" si="84"/>
        <v>732.55484899999999</v>
      </c>
      <c r="AP659" s="64"/>
      <c r="AQ659" s="65">
        <f t="shared" si="85"/>
        <v>768.53152660000001</v>
      </c>
      <c r="AR659" s="83"/>
      <c r="AS659" s="83"/>
      <c r="AT659" s="83"/>
      <c r="AU659" s="64"/>
      <c r="AV659" s="55">
        <f t="shared" si="86"/>
        <v>778.56032819999996</v>
      </c>
      <c r="AW659" s="86"/>
      <c r="AX659" s="86"/>
      <c r="AY659" s="86"/>
      <c r="AZ659" s="8">
        <v>290.09999999999997</v>
      </c>
      <c r="BA659" s="5">
        <f t="shared" si="87"/>
        <v>100</v>
      </c>
      <c r="BB659" s="5"/>
      <c r="BC659" t="s">
        <v>14</v>
      </c>
      <c r="BD659" s="9" t="s">
        <v>15</v>
      </c>
    </row>
    <row r="660" spans="1:56" x14ac:dyDescent="0.3">
      <c r="A660" t="s">
        <v>2284</v>
      </c>
      <c r="B660" t="s">
        <v>2285</v>
      </c>
      <c r="D660" s="7">
        <v>11.5</v>
      </c>
      <c r="E660" t="s">
        <v>10</v>
      </c>
      <c r="F660" t="s">
        <v>11</v>
      </c>
      <c r="G660" t="s">
        <v>2286</v>
      </c>
      <c r="I660" t="s">
        <v>2287</v>
      </c>
      <c r="O660">
        <v>40504</v>
      </c>
      <c r="P660">
        <v>663.483879</v>
      </c>
      <c r="R660" s="56">
        <f t="shared" si="80"/>
        <v>686.47309940000002</v>
      </c>
      <c r="S660" s="90">
        <v>686.47029999999995</v>
      </c>
      <c r="T660" s="90">
        <v>686.47389999999996</v>
      </c>
      <c r="U660" s="90">
        <v>686.46929999999998</v>
      </c>
      <c r="V660" s="8">
        <v>273.90000000000003</v>
      </c>
      <c r="W660" s="55">
        <f t="shared" si="81"/>
        <v>664.49115546999997</v>
      </c>
      <c r="X660" s="86">
        <v>664.49030000000005</v>
      </c>
      <c r="Y660" s="86">
        <v>664.48990000000003</v>
      </c>
      <c r="Z660" s="86">
        <v>664.48829999999998</v>
      </c>
      <c r="AA660" s="8">
        <v>269.13333333333338</v>
      </c>
      <c r="AB660" s="56">
        <f t="shared" si="82"/>
        <v>681.51770280000005</v>
      </c>
      <c r="AF660" s="64"/>
      <c r="AG660" s="55">
        <f t="shared" si="83"/>
        <v>646.48058479999997</v>
      </c>
      <c r="AH660" s="86"/>
      <c r="AI660" s="86"/>
      <c r="AJ660" s="86"/>
      <c r="AK660" s="64"/>
      <c r="AL660" s="55">
        <f t="shared" si="84"/>
        <v>662.47660299999995</v>
      </c>
      <c r="AP660" s="64">
        <v>258.73333333333335</v>
      </c>
      <c r="AQ660" s="65">
        <f t="shared" si="85"/>
        <v>698.45328059999997</v>
      </c>
      <c r="AR660" s="83"/>
      <c r="AS660" s="83"/>
      <c r="AT660" s="83"/>
      <c r="AU660" s="64"/>
      <c r="AV660" s="55">
        <f t="shared" si="86"/>
        <v>708.48208219999992</v>
      </c>
      <c r="AW660" s="86"/>
      <c r="AX660" s="86"/>
      <c r="AY660" s="86"/>
      <c r="AZ660" s="8"/>
      <c r="BA660" s="5">
        <f t="shared" si="87"/>
        <v>3.8642556353728139</v>
      </c>
      <c r="BB660" s="5"/>
      <c r="BC660" t="s">
        <v>14</v>
      </c>
      <c r="BD660" s="9" t="s">
        <v>15</v>
      </c>
    </row>
    <row r="661" spans="1:56" x14ac:dyDescent="0.3">
      <c r="A661" t="s">
        <v>2288</v>
      </c>
      <c r="B661" t="s">
        <v>1354</v>
      </c>
      <c r="D661" s="7">
        <v>15.9</v>
      </c>
      <c r="E661" t="s">
        <v>10</v>
      </c>
      <c r="F661" t="s">
        <v>11</v>
      </c>
      <c r="G661" t="s">
        <v>2289</v>
      </c>
      <c r="I661" t="s">
        <v>2290</v>
      </c>
      <c r="O661">
        <v>333797</v>
      </c>
      <c r="P661">
        <v>538.49608360000002</v>
      </c>
      <c r="R661" s="56">
        <f t="shared" si="80"/>
        <v>561.48530400000004</v>
      </c>
      <c r="S661" s="90">
        <v>561.48140000000001</v>
      </c>
      <c r="T661" s="90">
        <v>561.48199999999997</v>
      </c>
      <c r="U661" s="90">
        <v>561.48050000000001</v>
      </c>
      <c r="V661" s="8">
        <v>247.63333333333333</v>
      </c>
      <c r="W661" s="55">
        <f t="shared" si="81"/>
        <v>539.50336006999999</v>
      </c>
      <c r="AA661" s="8"/>
      <c r="AB661" s="56">
        <f t="shared" si="82"/>
        <v>556.52990740000007</v>
      </c>
      <c r="AF661" s="64">
        <v>254.29999999999998</v>
      </c>
      <c r="AG661" s="55">
        <f t="shared" si="83"/>
        <v>521.49278939999999</v>
      </c>
      <c r="AH661" s="86"/>
      <c r="AI661" s="86"/>
      <c r="AJ661" s="86"/>
      <c r="AK661" s="64"/>
      <c r="AL661" s="55">
        <f t="shared" si="84"/>
        <v>537.48880759999997</v>
      </c>
      <c r="AP661" s="64"/>
      <c r="AQ661" s="65">
        <f t="shared" si="85"/>
        <v>573.46548519999999</v>
      </c>
      <c r="AR661" s="83"/>
      <c r="AS661" s="83"/>
      <c r="AT661" s="83"/>
      <c r="AU661" s="64"/>
      <c r="AV661" s="55">
        <f t="shared" si="86"/>
        <v>583.49428679999994</v>
      </c>
      <c r="AW661" s="86"/>
      <c r="AX661" s="86"/>
      <c r="AY661" s="86"/>
      <c r="AZ661" s="8"/>
      <c r="BA661" s="5" t="e">
        <f t="shared" si="87"/>
        <v>#DIV/0!</v>
      </c>
      <c r="BB661" s="5"/>
      <c r="BC661" t="s">
        <v>14</v>
      </c>
      <c r="BD661" s="9" t="s">
        <v>15</v>
      </c>
    </row>
    <row r="662" spans="1:56" x14ac:dyDescent="0.3">
      <c r="A662" t="s">
        <v>2291</v>
      </c>
      <c r="B662" t="s">
        <v>65</v>
      </c>
      <c r="D662" s="7">
        <v>13.3</v>
      </c>
      <c r="E662" t="s">
        <v>10</v>
      </c>
      <c r="F662" t="s">
        <v>11</v>
      </c>
      <c r="G662" t="s">
        <v>2292</v>
      </c>
      <c r="I662" t="s">
        <v>2293</v>
      </c>
      <c r="O662">
        <v>1968940</v>
      </c>
      <c r="P662">
        <v>756.57511799999997</v>
      </c>
      <c r="R662" s="56">
        <f t="shared" si="80"/>
        <v>779.5643384</v>
      </c>
      <c r="S662" s="90">
        <v>779.56489999999997</v>
      </c>
      <c r="T662" s="90">
        <v>779.56489999999997</v>
      </c>
      <c r="U662" s="90">
        <v>779.56290000000001</v>
      </c>
      <c r="V662" s="8">
        <v>288.40000000000003</v>
      </c>
      <c r="W662" s="55">
        <f t="shared" si="81"/>
        <v>757.58239446999994</v>
      </c>
      <c r="AA662" s="8"/>
      <c r="AB662" s="56">
        <f t="shared" si="82"/>
        <v>774.60894180000003</v>
      </c>
      <c r="AF662" s="64">
        <v>291.06666666666666</v>
      </c>
      <c r="AG662" s="55">
        <f t="shared" si="83"/>
        <v>739.57182379999995</v>
      </c>
      <c r="AH662" s="86"/>
      <c r="AI662" s="86"/>
      <c r="AJ662" s="86"/>
      <c r="AK662" s="64"/>
      <c r="AL662" s="55">
        <f t="shared" si="84"/>
        <v>755.56784199999993</v>
      </c>
      <c r="AP662" s="64"/>
      <c r="AQ662" s="65">
        <f t="shared" si="85"/>
        <v>791.54451959999994</v>
      </c>
      <c r="AR662" s="83"/>
      <c r="AS662" s="83"/>
      <c r="AT662" s="83"/>
      <c r="AU662" s="64">
        <v>289.10000000000002</v>
      </c>
      <c r="AV662" s="55">
        <f t="shared" si="86"/>
        <v>801.5733211999999</v>
      </c>
      <c r="AW662" s="86"/>
      <c r="AX662" s="86"/>
      <c r="AY662" s="86"/>
      <c r="AZ662" s="8">
        <v>293.63333333333333</v>
      </c>
      <c r="BA662" s="5" t="e">
        <f t="shared" si="87"/>
        <v>#DIV/0!</v>
      </c>
      <c r="BB662" s="5"/>
      <c r="BC662" t="s">
        <v>14</v>
      </c>
      <c r="BD662" s="9" t="s">
        <v>15</v>
      </c>
    </row>
    <row r="663" spans="1:56" x14ac:dyDescent="0.3">
      <c r="A663" t="s">
        <v>2294</v>
      </c>
      <c r="B663" t="s">
        <v>1257</v>
      </c>
      <c r="D663" s="7">
        <v>13</v>
      </c>
      <c r="E663" t="s">
        <v>10</v>
      </c>
      <c r="F663" t="s">
        <v>11</v>
      </c>
      <c r="G663" t="s">
        <v>2295</v>
      </c>
      <c r="I663" t="s">
        <v>2296</v>
      </c>
      <c r="O663">
        <v>40443</v>
      </c>
      <c r="P663">
        <v>743.54647580000005</v>
      </c>
      <c r="R663" s="56">
        <f t="shared" si="80"/>
        <v>766.53569620000007</v>
      </c>
      <c r="S663" s="90">
        <v>766.53160000000003</v>
      </c>
      <c r="T663" s="90">
        <v>766.52629999999999</v>
      </c>
      <c r="U663" s="90">
        <v>766.53319999999997</v>
      </c>
      <c r="V663" s="8">
        <v>285.83333333333331</v>
      </c>
      <c r="W663" s="55">
        <f t="shared" si="81"/>
        <v>744.55375227000002</v>
      </c>
      <c r="X663" s="86">
        <v>744.55319999999995</v>
      </c>
      <c r="Y663" s="86">
        <v>744.55160000000001</v>
      </c>
      <c r="Z663" s="86">
        <v>744.54589999999996</v>
      </c>
      <c r="AA663" s="8">
        <v>280.50000000000006</v>
      </c>
      <c r="AB663" s="56">
        <f t="shared" si="82"/>
        <v>761.5802996000001</v>
      </c>
      <c r="AF663" s="64"/>
      <c r="AG663" s="55">
        <f t="shared" si="83"/>
        <v>726.54318160000003</v>
      </c>
      <c r="AH663" s="86"/>
      <c r="AI663" s="86"/>
      <c r="AJ663" s="86"/>
      <c r="AK663" s="64"/>
      <c r="AL663" s="55">
        <f t="shared" si="84"/>
        <v>742.53919980000001</v>
      </c>
      <c r="AP663" s="64">
        <v>274.63333333333333</v>
      </c>
      <c r="AQ663" s="65">
        <f t="shared" si="85"/>
        <v>778.51587740000002</v>
      </c>
      <c r="AR663" s="83"/>
      <c r="AS663" s="83"/>
      <c r="AT663" s="83"/>
      <c r="AU663" s="64"/>
      <c r="AV663" s="55">
        <f t="shared" si="86"/>
        <v>788.54467899999997</v>
      </c>
      <c r="AW663" s="86"/>
      <c r="AX663" s="86"/>
      <c r="AY663" s="86"/>
      <c r="AZ663" s="8"/>
      <c r="BA663" s="5">
        <f t="shared" si="87"/>
        <v>2.0915032679738785</v>
      </c>
      <c r="BB663" s="5"/>
      <c r="BC663" t="s">
        <v>14</v>
      </c>
      <c r="BD663" s="9" t="s">
        <v>15</v>
      </c>
    </row>
    <row r="664" spans="1:56" x14ac:dyDescent="0.3">
      <c r="A664" t="s">
        <v>2297</v>
      </c>
      <c r="B664" t="s">
        <v>2298</v>
      </c>
      <c r="D664" s="7">
        <v>14.4</v>
      </c>
      <c r="E664" t="s">
        <v>10</v>
      </c>
      <c r="F664" t="s">
        <v>11</v>
      </c>
      <c r="G664" t="s">
        <v>2299</v>
      </c>
      <c r="I664" t="s">
        <v>2300</v>
      </c>
      <c r="O664">
        <v>4421</v>
      </c>
      <c r="P664">
        <v>644.53794619999996</v>
      </c>
      <c r="R664" s="56">
        <f t="shared" si="80"/>
        <v>667.52716659999999</v>
      </c>
      <c r="S664" s="90">
        <v>667.52589999999998</v>
      </c>
      <c r="T664" s="90">
        <v>667.52560000000005</v>
      </c>
      <c r="U664" s="90">
        <v>667.52099999999996</v>
      </c>
      <c r="V664" s="8">
        <v>270.8</v>
      </c>
      <c r="W664" s="55">
        <f t="shared" si="81"/>
        <v>645.54522266999993</v>
      </c>
      <c r="X664" s="86">
        <v>645.54290000000003</v>
      </c>
      <c r="Y664" s="86">
        <v>645.54309999999998</v>
      </c>
      <c r="Z664" s="86">
        <v>645.54179999999997</v>
      </c>
      <c r="AA664" s="8">
        <v>271.93333333333334</v>
      </c>
      <c r="AB664" s="56">
        <f t="shared" si="82"/>
        <v>662.57177000000001</v>
      </c>
      <c r="AF664" s="64">
        <v>271.93333333333334</v>
      </c>
      <c r="AG664" s="55">
        <f t="shared" si="83"/>
        <v>627.53465199999994</v>
      </c>
      <c r="AH664" s="86"/>
      <c r="AI664" s="86"/>
      <c r="AJ664" s="86"/>
      <c r="AK664" s="64"/>
      <c r="AL664" s="55">
        <f t="shared" si="84"/>
        <v>643.53067019999992</v>
      </c>
      <c r="AP664" s="64"/>
      <c r="AQ664" s="65">
        <f t="shared" si="85"/>
        <v>679.50734779999993</v>
      </c>
      <c r="AR664" s="83"/>
      <c r="AS664" s="83"/>
      <c r="AT664" s="83"/>
      <c r="AU664" s="64"/>
      <c r="AV664" s="55">
        <f t="shared" si="86"/>
        <v>689.53614939999989</v>
      </c>
      <c r="AW664" s="86"/>
      <c r="AX664" s="86"/>
      <c r="AY664" s="86"/>
      <c r="AZ664" s="8">
        <v>272.70000000000005</v>
      </c>
      <c r="BA664" s="5">
        <f t="shared" si="87"/>
        <v>100</v>
      </c>
      <c r="BB664" s="5"/>
      <c r="BC664" t="s">
        <v>14</v>
      </c>
      <c r="BD664" s="9" t="s">
        <v>15</v>
      </c>
    </row>
    <row r="665" spans="1:56" x14ac:dyDescent="0.3">
      <c r="A665" t="s">
        <v>2301</v>
      </c>
      <c r="B665" t="s">
        <v>362</v>
      </c>
      <c r="D665" s="7">
        <v>5.0999999999999996</v>
      </c>
      <c r="E665" t="s">
        <v>10</v>
      </c>
      <c r="F665" t="s">
        <v>11</v>
      </c>
      <c r="G665" t="s">
        <v>2302</v>
      </c>
      <c r="I665" t="s">
        <v>2303</v>
      </c>
      <c r="O665">
        <v>40778</v>
      </c>
      <c r="P665">
        <v>479.30117360000003</v>
      </c>
      <c r="R665" s="56">
        <f t="shared" si="80"/>
        <v>502.29039400000005</v>
      </c>
      <c r="S665" s="90">
        <v>502.29020000000003</v>
      </c>
      <c r="T665" s="90">
        <v>502.28890000000001</v>
      </c>
      <c r="U665" s="90">
        <v>502.28620000000001</v>
      </c>
      <c r="V665" s="8">
        <v>222.93333333333331</v>
      </c>
      <c r="W665" s="55">
        <f t="shared" si="81"/>
        <v>480.30845007000005</v>
      </c>
      <c r="X665" s="86">
        <v>480.30700000000002</v>
      </c>
      <c r="Y665" s="86">
        <v>480.30770000000001</v>
      </c>
      <c r="Z665" s="86">
        <v>480.30419999999998</v>
      </c>
      <c r="AA665" s="8">
        <v>217.16666666666666</v>
      </c>
      <c r="AB665" s="56">
        <f t="shared" si="82"/>
        <v>497.33499740000002</v>
      </c>
      <c r="AF665" s="64"/>
      <c r="AG665" s="55">
        <f t="shared" si="83"/>
        <v>462.29787940000006</v>
      </c>
      <c r="AH665" s="86"/>
      <c r="AI665" s="86"/>
      <c r="AJ665" s="86"/>
      <c r="AK665" s="64">
        <v>217.53333333333333</v>
      </c>
      <c r="AL665" s="55">
        <f t="shared" si="84"/>
        <v>478.29389760000004</v>
      </c>
      <c r="AP665" s="64">
        <v>215.83333333333334</v>
      </c>
      <c r="AQ665" s="65">
        <f t="shared" si="85"/>
        <v>514.27057520000005</v>
      </c>
      <c r="AR665" s="83"/>
      <c r="AS665" s="83"/>
      <c r="AT665" s="83"/>
      <c r="AU665" s="64"/>
      <c r="AV665" s="55">
        <f t="shared" si="86"/>
        <v>524.2993768</v>
      </c>
      <c r="AW665" s="86"/>
      <c r="AX665" s="86"/>
      <c r="AY665" s="86"/>
      <c r="AZ665" s="8"/>
      <c r="BA665" s="5">
        <f t="shared" si="87"/>
        <v>0.61396776669223996</v>
      </c>
      <c r="BB665" s="5"/>
      <c r="BC665" t="s">
        <v>14</v>
      </c>
      <c r="BD665" s="9" t="s">
        <v>15</v>
      </c>
    </row>
    <row r="666" spans="1:56" x14ac:dyDescent="0.3">
      <c r="A666" t="s">
        <v>2304</v>
      </c>
      <c r="B666" t="s">
        <v>2305</v>
      </c>
      <c r="D666" s="7">
        <v>4.7</v>
      </c>
      <c r="E666" t="s">
        <v>10</v>
      </c>
      <c r="F666" t="s">
        <v>11</v>
      </c>
      <c r="G666" t="s">
        <v>2306</v>
      </c>
      <c r="I666" t="s">
        <v>2307</v>
      </c>
      <c r="O666">
        <v>40878</v>
      </c>
      <c r="P666">
        <v>510.29575419999998</v>
      </c>
      <c r="R666" s="56">
        <f t="shared" si="80"/>
        <v>533.28497459999994</v>
      </c>
      <c r="S666" s="90">
        <v>533.28279999999995</v>
      </c>
      <c r="T666" s="90">
        <v>533.28160000000003</v>
      </c>
      <c r="U666" s="90">
        <v>533.28290000000004</v>
      </c>
      <c r="V666" s="8">
        <v>226.03333333333333</v>
      </c>
      <c r="W666" s="55">
        <f t="shared" si="81"/>
        <v>511.30303067</v>
      </c>
      <c r="X666" s="86">
        <v>511.30119999999999</v>
      </c>
      <c r="Y666" s="86">
        <v>511.30160000000001</v>
      </c>
      <c r="Z666" s="86">
        <v>511.30130000000003</v>
      </c>
      <c r="AA666" s="8">
        <v>230.6</v>
      </c>
      <c r="AB666" s="56">
        <f t="shared" si="82"/>
        <v>528.32957799999997</v>
      </c>
      <c r="AF666" s="64"/>
      <c r="AG666" s="55">
        <f t="shared" si="83"/>
        <v>493.29246000000001</v>
      </c>
      <c r="AH666" s="86"/>
      <c r="AI666" s="86"/>
      <c r="AJ666" s="86"/>
      <c r="AK666" s="64">
        <v>230.76666666666665</v>
      </c>
      <c r="AL666" s="55">
        <f t="shared" si="84"/>
        <v>509.28847819999999</v>
      </c>
      <c r="AP666" s="64">
        <v>222.66666666666666</v>
      </c>
      <c r="AQ666" s="65">
        <f t="shared" si="85"/>
        <v>545.2651558</v>
      </c>
      <c r="AR666" s="83"/>
      <c r="AS666" s="83"/>
      <c r="AT666" s="83"/>
      <c r="AU666" s="64"/>
      <c r="AV666" s="55">
        <f t="shared" si="86"/>
        <v>555.29395739999995</v>
      </c>
      <c r="AW666" s="86"/>
      <c r="AX666" s="86"/>
      <c r="AY666" s="86"/>
      <c r="AZ666" s="8"/>
      <c r="BA666" s="5">
        <f t="shared" si="87"/>
        <v>3.4403006649320633</v>
      </c>
      <c r="BB666" s="5"/>
      <c r="BC666" t="s">
        <v>14</v>
      </c>
      <c r="BD666" s="9" t="s">
        <v>15</v>
      </c>
    </row>
    <row r="667" spans="1:56" x14ac:dyDescent="0.3">
      <c r="A667" t="s">
        <v>2308</v>
      </c>
      <c r="B667" t="s">
        <v>2309</v>
      </c>
      <c r="D667" s="7">
        <v>11.2</v>
      </c>
      <c r="E667" t="s">
        <v>10</v>
      </c>
      <c r="F667" t="s">
        <v>11</v>
      </c>
      <c r="G667" t="s">
        <v>2310</v>
      </c>
      <c r="I667" t="s">
        <v>2311</v>
      </c>
      <c r="O667">
        <v>59544</v>
      </c>
      <c r="P667">
        <v>731.54647580000005</v>
      </c>
      <c r="R667" s="56">
        <f t="shared" si="80"/>
        <v>754.53569620000007</v>
      </c>
      <c r="S667" s="90">
        <v>754.52650000000006</v>
      </c>
      <c r="T667" s="90">
        <v>754.53470000000004</v>
      </c>
      <c r="U667" s="90">
        <v>754.53139999999996</v>
      </c>
      <c r="V667" s="8">
        <v>285.90000000000003</v>
      </c>
      <c r="W667" s="55">
        <f t="shared" si="81"/>
        <v>732.55375227000002</v>
      </c>
      <c r="X667" s="86">
        <v>732.5521</v>
      </c>
      <c r="Y667" s="86">
        <v>732.55250000000001</v>
      </c>
      <c r="Z667" s="86">
        <v>732.55319999999995</v>
      </c>
      <c r="AA667" s="8">
        <v>283.43333333333334</v>
      </c>
      <c r="AB667" s="56">
        <f t="shared" si="82"/>
        <v>749.5802996000001</v>
      </c>
      <c r="AF667" s="64"/>
      <c r="AG667" s="55">
        <f t="shared" si="83"/>
        <v>714.54318160000003</v>
      </c>
      <c r="AH667" s="86"/>
      <c r="AI667" s="86"/>
      <c r="AJ667" s="86"/>
      <c r="AK667" s="64"/>
      <c r="AL667" s="55">
        <f t="shared" si="84"/>
        <v>730.53919980000001</v>
      </c>
      <c r="AP667" s="64"/>
      <c r="AQ667" s="65">
        <f t="shared" si="85"/>
        <v>766.51587740000002</v>
      </c>
      <c r="AR667" s="83"/>
      <c r="AS667" s="83"/>
      <c r="AT667" s="83"/>
      <c r="AU667" s="64"/>
      <c r="AV667" s="55">
        <f t="shared" si="86"/>
        <v>776.54467899999997</v>
      </c>
      <c r="AW667" s="86"/>
      <c r="AX667" s="86"/>
      <c r="AY667" s="86"/>
      <c r="AZ667" s="8">
        <v>288.2</v>
      </c>
      <c r="BA667" s="5">
        <f t="shared" si="87"/>
        <v>100</v>
      </c>
      <c r="BB667" s="5"/>
      <c r="BC667" t="s">
        <v>14</v>
      </c>
      <c r="BD667" s="9" t="s">
        <v>15</v>
      </c>
    </row>
    <row r="668" spans="1:56" x14ac:dyDescent="0.3">
      <c r="A668" t="s">
        <v>2312</v>
      </c>
      <c r="B668" t="s">
        <v>2313</v>
      </c>
      <c r="D668" s="7">
        <v>17.5</v>
      </c>
      <c r="E668" t="s">
        <v>10</v>
      </c>
      <c r="F668" t="s">
        <v>11</v>
      </c>
      <c r="G668" t="s">
        <v>2314</v>
      </c>
      <c r="I668" t="s">
        <v>2315</v>
      </c>
      <c r="O668">
        <v>39813</v>
      </c>
      <c r="P668">
        <v>873.71861699999999</v>
      </c>
      <c r="R668" s="56">
        <f t="shared" si="80"/>
        <v>896.70783740000002</v>
      </c>
      <c r="S668" s="90">
        <v>896.69910000000004</v>
      </c>
      <c r="T668" s="90">
        <v>896.71079999999995</v>
      </c>
      <c r="U668" s="90">
        <v>896.70389999999998</v>
      </c>
      <c r="V668" s="8">
        <v>317.66666666666663</v>
      </c>
      <c r="W668" s="55">
        <f t="shared" si="81"/>
        <v>874.72589346999996</v>
      </c>
      <c r="X668" s="86">
        <v>874.72230000000002</v>
      </c>
      <c r="Y668" s="86">
        <v>874.72370000000001</v>
      </c>
      <c r="Z668" s="86">
        <v>874.72329999999999</v>
      </c>
      <c r="AA668" s="8">
        <v>315.03333333333336</v>
      </c>
      <c r="AB668" s="56">
        <f t="shared" si="82"/>
        <v>891.75244080000004</v>
      </c>
      <c r="AF668" s="64"/>
      <c r="AG668" s="55">
        <f t="shared" si="83"/>
        <v>856.71532279999997</v>
      </c>
      <c r="AH668" s="86"/>
      <c r="AI668" s="86"/>
      <c r="AJ668" s="86"/>
      <c r="AK668" s="64"/>
      <c r="AL668" s="55">
        <f t="shared" si="84"/>
        <v>872.71134099999995</v>
      </c>
      <c r="AP668" s="64"/>
      <c r="AQ668" s="65">
        <f t="shared" si="85"/>
        <v>908.68801859999996</v>
      </c>
      <c r="AR668" s="83"/>
      <c r="AS668" s="83"/>
      <c r="AT668" s="83"/>
      <c r="AU668" s="64"/>
      <c r="AV668" s="55">
        <f t="shared" si="86"/>
        <v>918.71682019999992</v>
      </c>
      <c r="AW668" s="86"/>
      <c r="AX668" s="86"/>
      <c r="AY668" s="86"/>
      <c r="AZ668" s="8">
        <v>317.83333333333331</v>
      </c>
      <c r="BA668" s="5">
        <f t="shared" si="87"/>
        <v>100</v>
      </c>
      <c r="BB668" s="5"/>
      <c r="BC668" t="s">
        <v>14</v>
      </c>
      <c r="BD668" s="9" t="s">
        <v>15</v>
      </c>
    </row>
    <row r="669" spans="1:56" x14ac:dyDescent="0.3">
      <c r="A669" t="s">
        <v>2316</v>
      </c>
      <c r="B669" t="s">
        <v>275</v>
      </c>
      <c r="D669" s="7">
        <v>7.4</v>
      </c>
      <c r="E669" t="s">
        <v>10</v>
      </c>
      <c r="F669" t="s">
        <v>11</v>
      </c>
      <c r="G669" t="s">
        <v>2317</v>
      </c>
      <c r="I669" t="s">
        <v>2318</v>
      </c>
      <c r="O669">
        <v>24052</v>
      </c>
      <c r="P669">
        <v>402.34976160000002</v>
      </c>
      <c r="R669" s="56">
        <f t="shared" si="80"/>
        <v>425.33898200000004</v>
      </c>
      <c r="S669" s="90">
        <v>425.33620000000002</v>
      </c>
      <c r="T669" s="90">
        <v>425.33530000000002</v>
      </c>
      <c r="U669" s="90">
        <v>425.33580000000001</v>
      </c>
      <c r="V669" s="8">
        <v>220.86666666666667</v>
      </c>
      <c r="W669" s="55">
        <f t="shared" si="81"/>
        <v>403.35703807000004</v>
      </c>
      <c r="AA669" s="8"/>
      <c r="AB669" s="56">
        <f t="shared" si="82"/>
        <v>420.38358540000002</v>
      </c>
      <c r="AF669" s="64"/>
      <c r="AG669" s="55">
        <f t="shared" si="83"/>
        <v>385.34646740000005</v>
      </c>
      <c r="AH669" s="86"/>
      <c r="AI669" s="86"/>
      <c r="AJ669" s="86"/>
      <c r="AK669" s="64"/>
      <c r="AL669" s="55">
        <f t="shared" si="84"/>
        <v>401.34248560000003</v>
      </c>
      <c r="AP669" s="64"/>
      <c r="AQ669" s="65">
        <f t="shared" si="85"/>
        <v>437.31916320000005</v>
      </c>
      <c r="AR669" s="83"/>
      <c r="AS669" s="83"/>
      <c r="AT669" s="83"/>
      <c r="AU669" s="64"/>
      <c r="AV669" s="55">
        <f t="shared" si="86"/>
        <v>447.34796480000006</v>
      </c>
      <c r="AW669" s="86"/>
      <c r="AX669" s="86"/>
      <c r="AY669" s="86"/>
      <c r="AZ669" s="8"/>
      <c r="BA669" s="5" t="e">
        <f t="shared" si="87"/>
        <v>#DIV/0!</v>
      </c>
      <c r="BB669" s="5"/>
      <c r="BC669" t="s">
        <v>14</v>
      </c>
      <c r="BD669" s="9" t="s">
        <v>15</v>
      </c>
    </row>
    <row r="670" spans="1:56" x14ac:dyDescent="0.3">
      <c r="A670" t="s">
        <v>2319</v>
      </c>
      <c r="B670" t="s">
        <v>720</v>
      </c>
      <c r="D670" s="7">
        <v>7.4</v>
      </c>
      <c r="E670" t="s">
        <v>10</v>
      </c>
      <c r="F670" t="s">
        <v>11</v>
      </c>
      <c r="G670" t="s">
        <v>2320</v>
      </c>
      <c r="I670" t="s">
        <v>2321</v>
      </c>
      <c r="O670">
        <v>347575</v>
      </c>
      <c r="P670">
        <v>390.27699480000001</v>
      </c>
      <c r="R670" s="56">
        <f t="shared" si="80"/>
        <v>413.26621520000003</v>
      </c>
      <c r="S670" s="90">
        <v>413.26519999999999</v>
      </c>
      <c r="T670" s="90">
        <v>413.26339999999999</v>
      </c>
      <c r="U670" s="90">
        <v>413.26490000000001</v>
      </c>
      <c r="V670" s="8">
        <v>215.4</v>
      </c>
      <c r="W670" s="55">
        <f t="shared" si="81"/>
        <v>391.28427127000003</v>
      </c>
      <c r="X670" s="86">
        <v>391.28269999999998</v>
      </c>
      <c r="Y670" s="86">
        <v>391.28219999999999</v>
      </c>
      <c r="Z670" s="86">
        <v>391.2824</v>
      </c>
      <c r="AA670" s="8">
        <v>210.9</v>
      </c>
      <c r="AB670" s="56">
        <f t="shared" si="82"/>
        <v>408.3108186</v>
      </c>
      <c r="AF670" s="64"/>
      <c r="AG670" s="55">
        <f t="shared" si="83"/>
        <v>373.27370060000004</v>
      </c>
      <c r="AH670" s="86"/>
      <c r="AI670" s="86"/>
      <c r="AJ670" s="86"/>
      <c r="AK670" s="64"/>
      <c r="AL670" s="55">
        <f t="shared" si="84"/>
        <v>389.26971880000002</v>
      </c>
      <c r="AP670" s="64">
        <v>202.76666666666665</v>
      </c>
      <c r="AQ670" s="65">
        <f t="shared" si="85"/>
        <v>425.24639640000004</v>
      </c>
      <c r="AR670" s="83"/>
      <c r="AS670" s="83"/>
      <c r="AT670" s="83"/>
      <c r="AU670" s="64"/>
      <c r="AV670" s="55">
        <f t="shared" si="86"/>
        <v>435.27519800000005</v>
      </c>
      <c r="AW670" s="86"/>
      <c r="AX670" s="86"/>
      <c r="AY670" s="86"/>
      <c r="AZ670" s="8"/>
      <c r="BA670" s="5">
        <f t="shared" si="87"/>
        <v>3.8564880670143928</v>
      </c>
      <c r="BB670" s="5"/>
      <c r="BC670" t="s">
        <v>14</v>
      </c>
      <c r="BD670" s="9" t="s">
        <v>15</v>
      </c>
    </row>
    <row r="671" spans="1:56" x14ac:dyDescent="0.3">
      <c r="A671" t="s">
        <v>2322</v>
      </c>
      <c r="B671" t="s">
        <v>2323</v>
      </c>
      <c r="D671" s="7">
        <v>10.4</v>
      </c>
      <c r="E671" t="s">
        <v>10</v>
      </c>
      <c r="F671" t="s">
        <v>11</v>
      </c>
      <c r="G671" t="s">
        <v>2324</v>
      </c>
      <c r="I671" t="s">
        <v>2325</v>
      </c>
      <c r="O671">
        <v>3519</v>
      </c>
      <c r="P671">
        <v>398.35484659999997</v>
      </c>
      <c r="R671" s="56">
        <f t="shared" si="80"/>
        <v>421.344067</v>
      </c>
      <c r="V671" s="8"/>
      <c r="W671" s="55">
        <f t="shared" si="81"/>
        <v>399.36212307</v>
      </c>
      <c r="AA671" s="8"/>
      <c r="AB671" s="56">
        <f t="shared" si="82"/>
        <v>416.38867039999997</v>
      </c>
      <c r="AF671" s="64">
        <v>219.76666666666665</v>
      </c>
      <c r="AG671" s="55">
        <f t="shared" si="83"/>
        <v>381.3515524</v>
      </c>
      <c r="AH671" s="86"/>
      <c r="AI671" s="86"/>
      <c r="AJ671" s="86"/>
      <c r="AK671" s="64"/>
      <c r="AL671" s="55">
        <f t="shared" si="84"/>
        <v>397.34757059999998</v>
      </c>
      <c r="AP671" s="64"/>
      <c r="AQ671" s="65">
        <f t="shared" si="85"/>
        <v>433.3242482</v>
      </c>
      <c r="AR671" s="83"/>
      <c r="AS671" s="83"/>
      <c r="AT671" s="83"/>
      <c r="AU671" s="64"/>
      <c r="AV671" s="55">
        <f t="shared" si="86"/>
        <v>443.35304980000001</v>
      </c>
      <c r="AW671" s="86"/>
      <c r="AX671" s="86"/>
      <c r="AY671" s="86"/>
      <c r="AZ671" s="8"/>
      <c r="BA671" s="5" t="e">
        <f t="shared" si="87"/>
        <v>#DIV/0!</v>
      </c>
      <c r="BB671" s="5"/>
      <c r="BC671" t="s">
        <v>14</v>
      </c>
      <c r="BD671" s="9" t="s">
        <v>15</v>
      </c>
    </row>
    <row r="672" spans="1:56" x14ac:dyDescent="0.3">
      <c r="A672" t="s">
        <v>2326</v>
      </c>
      <c r="B672" t="s">
        <v>2327</v>
      </c>
      <c r="D672" s="7">
        <v>17.3</v>
      </c>
      <c r="E672" t="s">
        <v>10</v>
      </c>
      <c r="F672" t="s">
        <v>11</v>
      </c>
      <c r="G672" t="s">
        <v>2328</v>
      </c>
      <c r="I672" t="s">
        <v>2329</v>
      </c>
      <c r="O672">
        <v>41570</v>
      </c>
      <c r="P672">
        <v>651.65291000000002</v>
      </c>
      <c r="R672" s="56">
        <f t="shared" si="80"/>
        <v>674.64213040000004</v>
      </c>
      <c r="S672" s="90">
        <v>674.63869999999997</v>
      </c>
      <c r="T672" s="90">
        <v>674.63649999999996</v>
      </c>
      <c r="U672" s="90">
        <v>674.63599999999997</v>
      </c>
      <c r="V672" s="8">
        <v>280.59999999999997</v>
      </c>
      <c r="W672" s="55">
        <f t="shared" si="81"/>
        <v>652.66018646999999</v>
      </c>
      <c r="X672" s="86">
        <v>652.65920000000006</v>
      </c>
      <c r="Y672" s="86">
        <v>652.6567</v>
      </c>
      <c r="Z672" s="86">
        <v>652.63599999999997</v>
      </c>
      <c r="AA672" s="8">
        <v>284.09999999999997</v>
      </c>
      <c r="AB672" s="56">
        <f t="shared" si="82"/>
        <v>669.68673380000007</v>
      </c>
      <c r="AF672" s="64"/>
      <c r="AG672" s="55">
        <f t="shared" si="83"/>
        <v>634.64961579999999</v>
      </c>
      <c r="AH672" s="86"/>
      <c r="AI672" s="86"/>
      <c r="AJ672" s="86"/>
      <c r="AK672" s="64"/>
      <c r="AL672" s="55">
        <f t="shared" si="84"/>
        <v>650.64563399999997</v>
      </c>
      <c r="AP672" s="64"/>
      <c r="AQ672" s="65">
        <f t="shared" si="85"/>
        <v>686.62231159999999</v>
      </c>
      <c r="AR672" s="83"/>
      <c r="AS672" s="83"/>
      <c r="AT672" s="83"/>
      <c r="AU672" s="64">
        <v>279.06666666666666</v>
      </c>
      <c r="AV672" s="55">
        <f t="shared" si="86"/>
        <v>696.65111319999994</v>
      </c>
      <c r="AW672" s="86"/>
      <c r="AX672" s="86"/>
      <c r="AY672" s="86"/>
      <c r="AZ672" s="8">
        <v>285.26666666666671</v>
      </c>
      <c r="BA672" s="5">
        <f t="shared" si="87"/>
        <v>100</v>
      </c>
      <c r="BB672" s="5"/>
      <c r="BC672" t="s">
        <v>14</v>
      </c>
      <c r="BD672" s="9" t="s">
        <v>15</v>
      </c>
    </row>
    <row r="673" spans="1:56" x14ac:dyDescent="0.3">
      <c r="A673" t="s">
        <v>2330</v>
      </c>
      <c r="B673" t="s">
        <v>2331</v>
      </c>
      <c r="D673" s="7">
        <v>15.8</v>
      </c>
      <c r="E673" t="s">
        <v>10</v>
      </c>
      <c r="F673" t="s">
        <v>11</v>
      </c>
      <c r="G673" t="s">
        <v>2332</v>
      </c>
      <c r="I673" t="s">
        <v>2333</v>
      </c>
      <c r="O673">
        <v>83778</v>
      </c>
      <c r="P673">
        <v>800.67708879999998</v>
      </c>
      <c r="R673" s="56">
        <f t="shared" si="80"/>
        <v>823.6663092</v>
      </c>
      <c r="S673" s="90">
        <v>823.66560000000004</v>
      </c>
      <c r="T673" s="90">
        <v>823.66150000000005</v>
      </c>
      <c r="U673" s="90">
        <v>823.66120000000001</v>
      </c>
      <c r="V673" s="8">
        <v>304.83333333333331</v>
      </c>
      <c r="W673" s="55">
        <f t="shared" si="81"/>
        <v>801.68436526999994</v>
      </c>
      <c r="X673" s="86">
        <v>801.68100000000004</v>
      </c>
      <c r="Y673" s="86">
        <v>801.68129999999996</v>
      </c>
      <c r="Z673" s="86">
        <v>801.67729999999995</v>
      </c>
      <c r="AA673" s="8">
        <v>304.63333333333327</v>
      </c>
      <c r="AB673" s="56">
        <f t="shared" si="82"/>
        <v>818.71091260000003</v>
      </c>
      <c r="AF673" s="64"/>
      <c r="AG673" s="55">
        <f t="shared" si="83"/>
        <v>783.67379459999995</v>
      </c>
      <c r="AH673" s="86"/>
      <c r="AI673" s="86"/>
      <c r="AJ673" s="86"/>
      <c r="AK673" s="64"/>
      <c r="AL673" s="55">
        <f t="shared" si="84"/>
        <v>799.66981279999993</v>
      </c>
      <c r="AP673" s="64"/>
      <c r="AQ673" s="65">
        <f t="shared" si="85"/>
        <v>835.64649039999995</v>
      </c>
      <c r="AR673" s="83"/>
      <c r="AS673" s="83"/>
      <c r="AT673" s="83"/>
      <c r="AU673" s="64"/>
      <c r="AV673" s="55">
        <f t="shared" si="86"/>
        <v>845.6752919999999</v>
      </c>
      <c r="AW673" s="86"/>
      <c r="AX673" s="86"/>
      <c r="AY673" s="86"/>
      <c r="AZ673" s="8">
        <v>307.66666666666669</v>
      </c>
      <c r="BA673" s="5">
        <f t="shared" si="87"/>
        <v>100</v>
      </c>
      <c r="BB673" s="5"/>
      <c r="BC673" t="s">
        <v>14</v>
      </c>
      <c r="BD673" s="9" t="s">
        <v>15</v>
      </c>
    </row>
    <row r="674" spans="1:56" x14ac:dyDescent="0.3">
      <c r="A674" t="s">
        <v>2334</v>
      </c>
      <c r="B674" t="s">
        <v>1213</v>
      </c>
      <c r="D674" s="7">
        <v>5.2</v>
      </c>
      <c r="E674" t="s">
        <v>10</v>
      </c>
      <c r="F674" t="s">
        <v>11</v>
      </c>
      <c r="G674" t="s">
        <v>2335</v>
      </c>
      <c r="I674" t="s">
        <v>2336</v>
      </c>
      <c r="O674">
        <v>45095</v>
      </c>
      <c r="P674">
        <v>327.31371259999997</v>
      </c>
      <c r="R674" s="56">
        <f t="shared" si="80"/>
        <v>350.302933</v>
      </c>
      <c r="S674" s="90">
        <v>350.3</v>
      </c>
      <c r="T674" s="90">
        <v>350.30020000000002</v>
      </c>
      <c r="U674" s="90">
        <v>350.29759999999999</v>
      </c>
      <c r="V674" s="8">
        <v>199.80000000000004</v>
      </c>
      <c r="W674" s="55">
        <f t="shared" si="81"/>
        <v>328.32098907</v>
      </c>
      <c r="X674" s="86">
        <v>328.31950000000001</v>
      </c>
      <c r="Y674" s="86">
        <v>328.32</v>
      </c>
      <c r="Z674" s="86">
        <v>328.31920000000002</v>
      </c>
      <c r="AA674" s="8">
        <v>196.53333333333333</v>
      </c>
      <c r="AB674" s="56">
        <f t="shared" si="82"/>
        <v>345.34753639999997</v>
      </c>
      <c r="AF674" s="64"/>
      <c r="AG674" s="55">
        <f t="shared" si="83"/>
        <v>310.3104184</v>
      </c>
      <c r="AH674" s="86"/>
      <c r="AI674" s="86"/>
      <c r="AJ674" s="86"/>
      <c r="AK674" s="64">
        <v>195.4</v>
      </c>
      <c r="AL674" s="55">
        <f t="shared" si="84"/>
        <v>326.30643659999998</v>
      </c>
      <c r="AP674" s="64"/>
      <c r="AQ674" s="65">
        <f t="shared" si="85"/>
        <v>362.2831142</v>
      </c>
      <c r="AR674" s="83"/>
      <c r="AS674" s="83"/>
      <c r="AT674" s="83"/>
      <c r="AU674" s="64"/>
      <c r="AV674" s="55">
        <f t="shared" si="86"/>
        <v>372.31191580000001</v>
      </c>
      <c r="AW674" s="86"/>
      <c r="AX674" s="86"/>
      <c r="AY674" s="86"/>
      <c r="AZ674" s="8"/>
      <c r="BA674" s="5">
        <f t="shared" si="87"/>
        <v>100</v>
      </c>
      <c r="BB674" s="5"/>
      <c r="BC674" t="s">
        <v>14</v>
      </c>
      <c r="BD674" s="9" t="s">
        <v>15</v>
      </c>
    </row>
    <row r="675" spans="1:56" x14ac:dyDescent="0.3">
      <c r="A675" t="s">
        <v>2337</v>
      </c>
      <c r="B675" t="s">
        <v>2338</v>
      </c>
      <c r="D675" s="7">
        <v>11.9</v>
      </c>
      <c r="E675" t="s">
        <v>10</v>
      </c>
      <c r="F675" t="s">
        <v>11</v>
      </c>
      <c r="G675" t="s">
        <v>2339</v>
      </c>
      <c r="I675" t="s">
        <v>2340</v>
      </c>
      <c r="O675">
        <v>58643</v>
      </c>
      <c r="P675">
        <v>512.44405099999994</v>
      </c>
      <c r="R675" s="56">
        <f t="shared" si="80"/>
        <v>535.43327139999997</v>
      </c>
      <c r="S675" s="90">
        <v>535.42939999999999</v>
      </c>
      <c r="T675" s="90">
        <v>535.42880000000002</v>
      </c>
      <c r="U675" s="90">
        <v>535.42939999999999</v>
      </c>
      <c r="V675" s="8">
        <v>239.96666666666667</v>
      </c>
      <c r="W675" s="55">
        <f t="shared" si="81"/>
        <v>513.45132746999991</v>
      </c>
      <c r="X675" s="86">
        <v>513.45140000000004</v>
      </c>
      <c r="Y675" s="86">
        <v>513.44889999999998</v>
      </c>
      <c r="Z675" s="86">
        <v>513.45060000000001</v>
      </c>
      <c r="AA675" s="8">
        <v>248.26666666666665</v>
      </c>
      <c r="AB675" s="56">
        <f t="shared" si="82"/>
        <v>530.4778748</v>
      </c>
      <c r="AF675" s="64">
        <v>247.96666666666667</v>
      </c>
      <c r="AG675" s="55">
        <f t="shared" si="83"/>
        <v>495.44075679999997</v>
      </c>
      <c r="AH675" s="86"/>
      <c r="AI675" s="86"/>
      <c r="AJ675" s="86"/>
      <c r="AK675" s="64"/>
      <c r="AL675" s="55">
        <f t="shared" si="84"/>
        <v>511.43677499999995</v>
      </c>
      <c r="AP675" s="64"/>
      <c r="AQ675" s="65">
        <f t="shared" si="85"/>
        <v>547.41345259999991</v>
      </c>
      <c r="AR675" s="83"/>
      <c r="AS675" s="83"/>
      <c r="AT675" s="83"/>
      <c r="AU675" s="64"/>
      <c r="AV675" s="55">
        <f t="shared" si="86"/>
        <v>557.44225419999998</v>
      </c>
      <c r="AW675" s="86"/>
      <c r="AX675" s="86"/>
      <c r="AY675" s="86"/>
      <c r="AZ675" s="8">
        <v>247.33333333333334</v>
      </c>
      <c r="BA675" s="5">
        <f t="shared" si="87"/>
        <v>100</v>
      </c>
      <c r="BB675" s="5"/>
      <c r="BC675" t="s">
        <v>14</v>
      </c>
      <c r="BD675" s="9" t="s">
        <v>15</v>
      </c>
    </row>
    <row r="676" spans="1:56" x14ac:dyDescent="0.3">
      <c r="A676" t="s">
        <v>2341</v>
      </c>
      <c r="B676" t="s">
        <v>1231</v>
      </c>
      <c r="D676" s="7">
        <v>12.2</v>
      </c>
      <c r="E676" t="s">
        <v>10</v>
      </c>
      <c r="F676" t="s">
        <v>11</v>
      </c>
      <c r="G676" t="s">
        <v>2342</v>
      </c>
      <c r="I676" t="s">
        <v>2343</v>
      </c>
      <c r="O676">
        <v>60337</v>
      </c>
      <c r="P676">
        <v>703.51517739999997</v>
      </c>
      <c r="R676" s="56">
        <f t="shared" si="80"/>
        <v>726.50439779999999</v>
      </c>
      <c r="S676" s="90">
        <v>726.49929999999995</v>
      </c>
      <c r="T676" s="90">
        <v>726.49959999999999</v>
      </c>
      <c r="U676" s="90">
        <v>726.50440000000003</v>
      </c>
      <c r="V676" s="8">
        <v>279</v>
      </c>
      <c r="W676" s="55">
        <f t="shared" si="81"/>
        <v>704.52245386999994</v>
      </c>
      <c r="X676" s="86">
        <v>704.52070000000003</v>
      </c>
      <c r="Y676" s="86">
        <v>704.52200000000005</v>
      </c>
      <c r="Z676" s="86">
        <v>704.52149999999995</v>
      </c>
      <c r="AA676" s="8">
        <v>272.89999999999998</v>
      </c>
      <c r="AB676" s="56">
        <f t="shared" si="82"/>
        <v>721.54900120000002</v>
      </c>
      <c r="AF676" s="64"/>
      <c r="AG676" s="55">
        <f t="shared" si="83"/>
        <v>686.51188319999994</v>
      </c>
      <c r="AH676" s="86"/>
      <c r="AI676" s="86"/>
      <c r="AJ676" s="86"/>
      <c r="AK676" s="64"/>
      <c r="AL676" s="55">
        <f t="shared" si="84"/>
        <v>702.50790139999992</v>
      </c>
      <c r="AP676" s="64">
        <v>266.43333333333334</v>
      </c>
      <c r="AQ676" s="65">
        <f t="shared" si="85"/>
        <v>738.48457899999994</v>
      </c>
      <c r="AR676" s="83"/>
      <c r="AS676" s="83"/>
      <c r="AT676" s="83"/>
      <c r="AU676" s="64"/>
      <c r="AV676" s="55">
        <f t="shared" si="86"/>
        <v>748.51338059999989</v>
      </c>
      <c r="AW676" s="86"/>
      <c r="AX676" s="86"/>
      <c r="AY676" s="86"/>
      <c r="AZ676" s="8"/>
      <c r="BA676" s="5">
        <f t="shared" si="87"/>
        <v>2.3696103578844414</v>
      </c>
      <c r="BB676" s="5"/>
      <c r="BC676" t="s">
        <v>14</v>
      </c>
      <c r="BD676" s="9" t="s">
        <v>15</v>
      </c>
    </row>
    <row r="677" spans="1:56" x14ac:dyDescent="0.3">
      <c r="A677" t="s">
        <v>2344</v>
      </c>
      <c r="B677" t="s">
        <v>2345</v>
      </c>
      <c r="D677" s="7">
        <v>11.4</v>
      </c>
      <c r="E677" t="s">
        <v>10</v>
      </c>
      <c r="F677" t="s">
        <v>11</v>
      </c>
      <c r="G677" t="s">
        <v>2346</v>
      </c>
      <c r="I677" t="s">
        <v>2347</v>
      </c>
      <c r="O677">
        <v>1968946</v>
      </c>
      <c r="P677">
        <v>757.58459100000005</v>
      </c>
      <c r="R677" s="56">
        <f t="shared" si="80"/>
        <v>780.57381140000007</v>
      </c>
      <c r="V677" s="8"/>
      <c r="W677" s="55">
        <f t="shared" si="81"/>
        <v>758.59186747000001</v>
      </c>
      <c r="X677" s="86">
        <v>758.58720000000005</v>
      </c>
      <c r="Y677" s="86">
        <v>758.59169999999995</v>
      </c>
      <c r="Z677" s="86">
        <v>758.59079999999994</v>
      </c>
      <c r="AA677" s="8">
        <v>292.23333333333335</v>
      </c>
      <c r="AB677" s="56">
        <f t="shared" si="82"/>
        <v>775.6184148000001</v>
      </c>
      <c r="AF677" s="64"/>
      <c r="AG677" s="55">
        <f t="shared" si="83"/>
        <v>740.58129680000002</v>
      </c>
      <c r="AH677" s="86"/>
      <c r="AI677" s="86"/>
      <c r="AJ677" s="86"/>
      <c r="AK677" s="64"/>
      <c r="AL677" s="55">
        <f t="shared" si="84"/>
        <v>756.577315</v>
      </c>
      <c r="AP677" s="64"/>
      <c r="AQ677" s="65">
        <f t="shared" si="85"/>
        <v>792.55399260000002</v>
      </c>
      <c r="AR677" s="83"/>
      <c r="AS677" s="83"/>
      <c r="AT677" s="83"/>
      <c r="AU677" s="64"/>
      <c r="AV677" s="55">
        <f t="shared" si="86"/>
        <v>802.58279419999997</v>
      </c>
      <c r="AW677" s="86"/>
      <c r="AX677" s="86"/>
      <c r="AY677" s="86"/>
      <c r="AZ677" s="8">
        <v>294.76666666666665</v>
      </c>
      <c r="BA677" s="5">
        <f t="shared" si="87"/>
        <v>100</v>
      </c>
      <c r="BB677" s="5"/>
      <c r="BC677" t="s">
        <v>14</v>
      </c>
      <c r="BD677" s="9" t="s">
        <v>15</v>
      </c>
    </row>
    <row r="678" spans="1:56" x14ac:dyDescent="0.3">
      <c r="A678" t="s">
        <v>2348</v>
      </c>
      <c r="B678" t="s">
        <v>705</v>
      </c>
      <c r="D678" s="7">
        <v>11.3</v>
      </c>
      <c r="E678" t="s">
        <v>10</v>
      </c>
      <c r="F678" t="s">
        <v>11</v>
      </c>
      <c r="G678" t="s">
        <v>2349</v>
      </c>
      <c r="I678" t="s">
        <v>2350</v>
      </c>
      <c r="O678">
        <v>59482</v>
      </c>
      <c r="P678">
        <v>761.59342340000001</v>
      </c>
      <c r="R678" s="56">
        <f t="shared" si="80"/>
        <v>784.58264380000003</v>
      </c>
      <c r="V678" s="8"/>
      <c r="W678" s="55">
        <f t="shared" si="81"/>
        <v>762.60069986999997</v>
      </c>
      <c r="X678" s="86">
        <v>762.59810000000004</v>
      </c>
      <c r="Y678" s="86">
        <v>762.5933</v>
      </c>
      <c r="Z678" s="86">
        <v>762.59519999999998</v>
      </c>
      <c r="AA678" s="8">
        <v>292.2</v>
      </c>
      <c r="AB678" s="56">
        <f t="shared" si="82"/>
        <v>779.62724720000006</v>
      </c>
      <c r="AF678" s="64"/>
      <c r="AG678" s="55">
        <f t="shared" si="83"/>
        <v>744.59012919999998</v>
      </c>
      <c r="AH678" s="86"/>
      <c r="AI678" s="86"/>
      <c r="AJ678" s="86"/>
      <c r="AK678" s="64"/>
      <c r="AL678" s="55">
        <f t="shared" si="84"/>
        <v>760.58614739999996</v>
      </c>
      <c r="AP678" s="64"/>
      <c r="AQ678" s="65">
        <f t="shared" si="85"/>
        <v>796.56282499999998</v>
      </c>
      <c r="AR678" s="83"/>
      <c r="AS678" s="83"/>
      <c r="AT678" s="83"/>
      <c r="AU678" s="64"/>
      <c r="AV678" s="55">
        <f t="shared" si="86"/>
        <v>806.59162659999993</v>
      </c>
      <c r="AW678" s="86"/>
      <c r="AX678" s="86"/>
      <c r="AY678" s="86"/>
      <c r="AZ678" s="8"/>
      <c r="BA678" s="5">
        <f t="shared" si="87"/>
        <v>100</v>
      </c>
      <c r="BB678" s="5"/>
      <c r="BC678" t="s">
        <v>14</v>
      </c>
      <c r="BD678" s="9" t="s">
        <v>15</v>
      </c>
    </row>
    <row r="679" spans="1:56" x14ac:dyDescent="0.3">
      <c r="A679" t="s">
        <v>2351</v>
      </c>
      <c r="B679" t="s">
        <v>2352</v>
      </c>
      <c r="D679" s="7">
        <v>13.9</v>
      </c>
      <c r="E679" t="s">
        <v>10</v>
      </c>
      <c r="F679" t="s">
        <v>11</v>
      </c>
      <c r="G679" t="s">
        <v>2353</v>
      </c>
      <c r="I679" t="s">
        <v>2354</v>
      </c>
      <c r="O679">
        <v>826022</v>
      </c>
      <c r="P679">
        <v>720.55398960000002</v>
      </c>
      <c r="R679" s="56">
        <f t="shared" si="80"/>
        <v>743.54321000000004</v>
      </c>
      <c r="S679" s="90">
        <v>743.53930000000003</v>
      </c>
      <c r="T679" s="90">
        <v>743.54039999999998</v>
      </c>
      <c r="U679" s="90">
        <v>743.54139999999995</v>
      </c>
      <c r="V679" s="8">
        <v>279.53333333333336</v>
      </c>
      <c r="W679" s="55">
        <f t="shared" si="81"/>
        <v>721.56126606999999</v>
      </c>
      <c r="AA679" s="8"/>
      <c r="AB679" s="56">
        <f t="shared" si="82"/>
        <v>738.58781340000007</v>
      </c>
      <c r="AF679" s="64">
        <v>282.06666666666666</v>
      </c>
      <c r="AG679" s="55">
        <f t="shared" si="83"/>
        <v>703.5506954</v>
      </c>
      <c r="AH679" s="86"/>
      <c r="AI679" s="86"/>
      <c r="AJ679" s="86"/>
      <c r="AK679" s="64"/>
      <c r="AL679" s="55">
        <f t="shared" si="84"/>
        <v>719.54671359999998</v>
      </c>
      <c r="AP679" s="64">
        <v>273.03333333333336</v>
      </c>
      <c r="AQ679" s="65">
        <f t="shared" si="85"/>
        <v>755.52339119999999</v>
      </c>
      <c r="AR679" s="83"/>
      <c r="AS679" s="83"/>
      <c r="AT679" s="83"/>
      <c r="AU679" s="64"/>
      <c r="AV679" s="55">
        <f t="shared" si="86"/>
        <v>765.55219279999994</v>
      </c>
      <c r="AW679" s="86"/>
      <c r="AX679" s="86"/>
      <c r="AY679" s="86"/>
      <c r="AZ679" s="8"/>
      <c r="BA679" s="5" t="e">
        <f t="shared" si="87"/>
        <v>#DIV/0!</v>
      </c>
      <c r="BB679" s="5"/>
      <c r="BC679" t="s">
        <v>14</v>
      </c>
      <c r="BD679" s="9" t="s">
        <v>15</v>
      </c>
    </row>
    <row r="680" spans="1:56" x14ac:dyDescent="0.3">
      <c r="A680" t="s">
        <v>2355</v>
      </c>
      <c r="B680" t="s">
        <v>2356</v>
      </c>
      <c r="D680" s="7">
        <v>17.100000000000001</v>
      </c>
      <c r="E680" t="s">
        <v>10</v>
      </c>
      <c r="F680" t="s">
        <v>11</v>
      </c>
      <c r="G680" t="s">
        <v>2357</v>
      </c>
      <c r="I680" t="s">
        <v>2358</v>
      </c>
      <c r="O680">
        <v>1968945</v>
      </c>
      <c r="P680">
        <v>1007.791778</v>
      </c>
      <c r="R680" s="56">
        <f t="shared" si="80"/>
        <v>1030.7809984</v>
      </c>
      <c r="S680" s="90">
        <v>1030.7724000000001</v>
      </c>
      <c r="T680" s="90">
        <v>1030.7713000000001</v>
      </c>
      <c r="U680" s="90">
        <v>1030.7755999999999</v>
      </c>
      <c r="V680" s="8">
        <v>338.86666666666662</v>
      </c>
      <c r="W680" s="55">
        <f t="shared" si="81"/>
        <v>1008.79905447</v>
      </c>
      <c r="X680" s="86">
        <v>1008.7931</v>
      </c>
      <c r="Y680" s="86">
        <v>1008.7934</v>
      </c>
      <c r="Z680" s="86">
        <v>1008.7954</v>
      </c>
      <c r="AA680" s="8">
        <v>339.03333333333336</v>
      </c>
      <c r="AB680" s="56">
        <f t="shared" si="82"/>
        <v>1025.8256018</v>
      </c>
      <c r="AF680" s="64">
        <v>340.16666666666669</v>
      </c>
      <c r="AG680" s="55">
        <f t="shared" si="83"/>
        <v>990.78848379999999</v>
      </c>
      <c r="AH680" s="86"/>
      <c r="AI680" s="86"/>
      <c r="AJ680" s="86"/>
      <c r="AK680" s="64"/>
      <c r="AL680" s="55">
        <f t="shared" si="84"/>
        <v>1006.784502</v>
      </c>
      <c r="AP680" s="64">
        <v>333.09999999999997</v>
      </c>
      <c r="AQ680" s="65">
        <f t="shared" si="85"/>
        <v>1042.7611796000001</v>
      </c>
      <c r="AR680" s="83"/>
      <c r="AS680" s="83"/>
      <c r="AT680" s="83"/>
      <c r="AU680" s="64"/>
      <c r="AV680" s="55">
        <f t="shared" si="86"/>
        <v>1052.7899812000001</v>
      </c>
      <c r="AW680" s="86"/>
      <c r="AX680" s="86"/>
      <c r="AY680" s="86"/>
      <c r="AZ680" s="8"/>
      <c r="BA680" s="5">
        <f t="shared" si="87"/>
        <v>1.7500737390620569</v>
      </c>
      <c r="BB680" s="5"/>
      <c r="BC680" t="s">
        <v>14</v>
      </c>
      <c r="BD680" s="9" t="s">
        <v>15</v>
      </c>
    </row>
    <row r="681" spans="1:56" x14ac:dyDescent="0.3">
      <c r="A681" s="48" t="s">
        <v>2359</v>
      </c>
      <c r="B681" t="s">
        <v>2360</v>
      </c>
      <c r="D681" s="7">
        <v>12.7</v>
      </c>
      <c r="E681" t="s">
        <v>10</v>
      </c>
      <c r="F681" t="s">
        <v>11</v>
      </c>
      <c r="G681" t="s">
        <v>2361</v>
      </c>
      <c r="I681" t="s">
        <v>2362</v>
      </c>
      <c r="O681">
        <v>1968941</v>
      </c>
      <c r="P681">
        <v>742.55122640000002</v>
      </c>
      <c r="R681" s="56">
        <f t="shared" si="80"/>
        <v>765.54044680000004</v>
      </c>
      <c r="S681" s="90">
        <v>765.53629999999998</v>
      </c>
      <c r="T681" s="90">
        <v>765.53589999999997</v>
      </c>
      <c r="U681" s="90">
        <v>765.53539999999998</v>
      </c>
      <c r="V681" s="8">
        <v>283.56666666666666</v>
      </c>
      <c r="W681" s="55">
        <f t="shared" si="81"/>
        <v>743.55850286999998</v>
      </c>
      <c r="X681" s="86">
        <v>743.55690000000004</v>
      </c>
      <c r="Y681" s="86">
        <v>743.55679999999995</v>
      </c>
      <c r="Z681" s="86">
        <v>743.55700000000002</v>
      </c>
      <c r="AA681" s="47">
        <v>286.63333333333338</v>
      </c>
      <c r="AB681" s="56">
        <f t="shared" si="82"/>
        <v>760.58505020000007</v>
      </c>
      <c r="AF681" s="64">
        <v>286.5</v>
      </c>
      <c r="AG681" s="55">
        <f t="shared" si="83"/>
        <v>725.54793219999999</v>
      </c>
      <c r="AH681" s="86"/>
      <c r="AI681" s="86"/>
      <c r="AJ681" s="86"/>
      <c r="AK681" s="64"/>
      <c r="AL681" s="55">
        <f t="shared" si="84"/>
        <v>741.54395039999997</v>
      </c>
      <c r="AP681" s="64">
        <v>273.56666666666666</v>
      </c>
      <c r="AQ681" s="65">
        <f t="shared" si="85"/>
        <v>777.52062799999999</v>
      </c>
      <c r="AR681" s="83"/>
      <c r="AS681" s="83"/>
      <c r="AT681" s="83"/>
      <c r="AU681" s="64"/>
      <c r="AV681" s="55">
        <f t="shared" si="86"/>
        <v>787.54942959999994</v>
      </c>
      <c r="AW681" s="86"/>
      <c r="AX681" s="86"/>
      <c r="AY681" s="86"/>
      <c r="AZ681" s="8"/>
      <c r="BA681" s="5">
        <f t="shared" si="87"/>
        <v>4.5586696127456863</v>
      </c>
      <c r="BB681" s="5"/>
      <c r="BC681" t="s">
        <v>14</v>
      </c>
      <c r="BD681" s="9" t="s">
        <v>15</v>
      </c>
    </row>
    <row r="682" spans="1:56" x14ac:dyDescent="0.3">
      <c r="A682" t="s">
        <v>2363</v>
      </c>
      <c r="B682" t="s">
        <v>1627</v>
      </c>
      <c r="D682" s="7">
        <v>12.1</v>
      </c>
      <c r="E682" t="s">
        <v>10</v>
      </c>
      <c r="F682" t="s">
        <v>11</v>
      </c>
      <c r="G682" t="s">
        <v>2364</v>
      </c>
      <c r="I682" t="s">
        <v>2365</v>
      </c>
      <c r="O682">
        <v>1968942</v>
      </c>
      <c r="P682">
        <v>579.52263140000002</v>
      </c>
      <c r="R682" s="56">
        <f t="shared" si="80"/>
        <v>602.51185180000004</v>
      </c>
      <c r="S682" s="90">
        <v>602.50869999999998</v>
      </c>
      <c r="T682" s="90">
        <v>602.50909999999999</v>
      </c>
      <c r="U682" s="90">
        <v>602.51089999999999</v>
      </c>
      <c r="V682" s="8">
        <v>262.83333333333331</v>
      </c>
      <c r="W682" s="55">
        <f t="shared" si="81"/>
        <v>580.52990786999999</v>
      </c>
      <c r="X682" s="86">
        <v>580.52760000000001</v>
      </c>
      <c r="Y682" s="86">
        <v>580.52639999999997</v>
      </c>
      <c r="Z682" s="86">
        <v>580.52769999999998</v>
      </c>
      <c r="AA682" s="8">
        <v>262.36666666666667</v>
      </c>
      <c r="AB682" s="56">
        <f t="shared" si="82"/>
        <v>597.55645520000007</v>
      </c>
      <c r="AF682" s="64"/>
      <c r="AG682" s="55">
        <f t="shared" si="83"/>
        <v>562.5193372</v>
      </c>
      <c r="AH682" s="86"/>
      <c r="AI682" s="86"/>
      <c r="AJ682" s="86"/>
      <c r="AK682" s="64">
        <v>262.2</v>
      </c>
      <c r="AL682" s="55">
        <f t="shared" si="84"/>
        <v>578.51535539999998</v>
      </c>
      <c r="AP682" s="64">
        <v>264.06666666666666</v>
      </c>
      <c r="AQ682" s="65">
        <f t="shared" si="85"/>
        <v>614.49203299999999</v>
      </c>
      <c r="AR682" s="83"/>
      <c r="AS682" s="83"/>
      <c r="AT682" s="83"/>
      <c r="AU682" s="64">
        <v>257.53333333333336</v>
      </c>
      <c r="AV682" s="55">
        <f t="shared" si="86"/>
        <v>624.52083459999994</v>
      </c>
      <c r="AW682" s="86"/>
      <c r="AX682" s="86"/>
      <c r="AY682" s="86"/>
      <c r="AZ682" s="8">
        <v>263.70000000000005</v>
      </c>
      <c r="BA682" s="5">
        <f t="shared" si="87"/>
        <v>-0.64794816414686396</v>
      </c>
      <c r="BB682" s="5"/>
      <c r="BC682" t="s">
        <v>14</v>
      </c>
      <c r="BD682" s="9" t="s">
        <v>15</v>
      </c>
    </row>
    <row r="683" spans="1:56" x14ac:dyDescent="0.3">
      <c r="A683" t="s">
        <v>2366</v>
      </c>
      <c r="B683" t="s">
        <v>275</v>
      </c>
      <c r="D683" s="7">
        <v>5.8</v>
      </c>
      <c r="E683" t="s">
        <v>10</v>
      </c>
      <c r="F683" t="s">
        <v>11</v>
      </c>
      <c r="G683" t="s">
        <v>2367</v>
      </c>
      <c r="I683" t="s">
        <v>2368</v>
      </c>
      <c r="O683">
        <v>6487</v>
      </c>
      <c r="P683">
        <v>402.34976160000002</v>
      </c>
      <c r="R683" s="56">
        <f t="shared" si="80"/>
        <v>425.33898200000004</v>
      </c>
      <c r="V683" s="8"/>
      <c r="W683" s="55">
        <f t="shared" si="81"/>
        <v>403.35703807000004</v>
      </c>
      <c r="AA683" s="8"/>
      <c r="AB683" s="56">
        <f t="shared" si="82"/>
        <v>420.38358540000002</v>
      </c>
      <c r="AF683" s="64"/>
      <c r="AG683" s="55">
        <f t="shared" si="83"/>
        <v>385.34646740000005</v>
      </c>
      <c r="AH683" s="86"/>
      <c r="AI683" s="86"/>
      <c r="AJ683" s="86"/>
      <c r="AK683" s="64">
        <v>193.33333333333334</v>
      </c>
      <c r="AL683" s="55">
        <f t="shared" si="84"/>
        <v>401.34248560000003</v>
      </c>
      <c r="AP683" s="64"/>
      <c r="AQ683" s="65">
        <f t="shared" si="85"/>
        <v>437.31916320000005</v>
      </c>
      <c r="AR683" s="83"/>
      <c r="AS683" s="83"/>
      <c r="AT683" s="83"/>
      <c r="AU683" s="64"/>
      <c r="AV683" s="55">
        <f t="shared" si="86"/>
        <v>447.34796480000006</v>
      </c>
      <c r="AW683" s="86"/>
      <c r="AX683" s="86"/>
      <c r="AY683" s="86"/>
      <c r="AZ683" s="8"/>
      <c r="BA683" s="5" t="e">
        <f t="shared" si="87"/>
        <v>#DIV/0!</v>
      </c>
      <c r="BB683" s="5"/>
      <c r="BC683" t="s">
        <v>14</v>
      </c>
      <c r="BD683" s="9" t="s">
        <v>15</v>
      </c>
    </row>
    <row r="684" spans="1:56" x14ac:dyDescent="0.3">
      <c r="A684" t="s">
        <v>2369</v>
      </c>
      <c r="B684" t="s">
        <v>2370</v>
      </c>
      <c r="D684" s="7" t="s">
        <v>1762</v>
      </c>
      <c r="E684" t="s">
        <v>10</v>
      </c>
      <c r="F684" t="s">
        <v>11</v>
      </c>
      <c r="G684" t="s">
        <v>2371</v>
      </c>
      <c r="I684" t="s">
        <v>2372</v>
      </c>
      <c r="O684">
        <v>35675</v>
      </c>
      <c r="P684">
        <v>244.20383380000001</v>
      </c>
      <c r="R684" s="56">
        <f t="shared" si="80"/>
        <v>267.19305420000001</v>
      </c>
      <c r="V684" s="8"/>
      <c r="W684" s="55">
        <f t="shared" si="81"/>
        <v>245.21111027000001</v>
      </c>
      <c r="AA684" s="8"/>
      <c r="AB684" s="56">
        <f t="shared" si="82"/>
        <v>262.23765760000003</v>
      </c>
      <c r="AF684" s="64"/>
      <c r="AG684" s="55">
        <f t="shared" si="83"/>
        <v>227.20053960000001</v>
      </c>
      <c r="AH684" s="86"/>
      <c r="AI684" s="86"/>
      <c r="AJ684" s="86"/>
      <c r="AK684" s="64"/>
      <c r="AL684" s="55">
        <f t="shared" si="84"/>
        <v>243.19655780000002</v>
      </c>
      <c r="AP684" s="64">
        <v>169.8</v>
      </c>
      <c r="AQ684" s="65">
        <f t="shared" si="85"/>
        <v>279.17323540000001</v>
      </c>
      <c r="AR684" s="83"/>
      <c r="AS684" s="83"/>
      <c r="AT684" s="83"/>
      <c r="AU684" s="64"/>
      <c r="AV684" s="55">
        <f t="shared" si="86"/>
        <v>289.20203700000002</v>
      </c>
      <c r="AW684" s="86"/>
      <c r="AX684" s="86"/>
      <c r="AY684" s="86"/>
      <c r="AZ684" s="8"/>
      <c r="BA684" s="5" t="e">
        <f t="shared" si="87"/>
        <v>#DIV/0!</v>
      </c>
      <c r="BB684" s="5"/>
      <c r="BC684" t="s">
        <v>14</v>
      </c>
      <c r="BD684" s="9" t="s">
        <v>15</v>
      </c>
    </row>
    <row r="685" spans="1:56" x14ac:dyDescent="0.3">
      <c r="A685" t="s">
        <v>2373</v>
      </c>
      <c r="B685" t="s">
        <v>2374</v>
      </c>
      <c r="D685" s="7">
        <v>11.1</v>
      </c>
      <c r="E685" t="s">
        <v>10</v>
      </c>
      <c r="F685" t="s">
        <v>11</v>
      </c>
      <c r="G685" t="s">
        <v>2375</v>
      </c>
      <c r="I685" t="s">
        <v>2376</v>
      </c>
      <c r="O685">
        <v>41564</v>
      </c>
      <c r="P685">
        <v>509.48076880000002</v>
      </c>
      <c r="R685" s="56">
        <f t="shared" si="80"/>
        <v>532.46998919999999</v>
      </c>
      <c r="S685" s="90">
        <v>532.47050000000002</v>
      </c>
      <c r="T685" s="90">
        <v>532.46889999999996</v>
      </c>
      <c r="U685" s="90">
        <v>532.46680000000003</v>
      </c>
      <c r="V685" s="8">
        <v>246.46666666666667</v>
      </c>
      <c r="W685" s="55">
        <f t="shared" si="81"/>
        <v>510.48804527000004</v>
      </c>
      <c r="X685" s="86">
        <v>510.48590000000002</v>
      </c>
      <c r="Y685" s="86">
        <v>510.4853</v>
      </c>
      <c r="Z685" s="86">
        <v>510.48559999999998</v>
      </c>
      <c r="AA685" s="8">
        <v>249.76666666666665</v>
      </c>
      <c r="AB685" s="56">
        <f t="shared" si="82"/>
        <v>527.51459260000001</v>
      </c>
      <c r="AF685" s="64"/>
      <c r="AG685" s="55">
        <f t="shared" si="83"/>
        <v>492.47747460000005</v>
      </c>
      <c r="AH685" s="86"/>
      <c r="AI685" s="86"/>
      <c r="AJ685" s="86"/>
      <c r="AK685" s="64">
        <v>249.83333333333334</v>
      </c>
      <c r="AL685" s="55">
        <f t="shared" si="84"/>
        <v>508.47349280000003</v>
      </c>
      <c r="AP685" s="64">
        <v>251.5</v>
      </c>
      <c r="AQ685" s="65">
        <f t="shared" si="85"/>
        <v>544.45017040000005</v>
      </c>
      <c r="AR685" s="83"/>
      <c r="AS685" s="83"/>
      <c r="AT685" s="83"/>
      <c r="AU685" s="64">
        <v>244.86666666666667</v>
      </c>
      <c r="AV685" s="55">
        <f t="shared" si="86"/>
        <v>554.478972</v>
      </c>
      <c r="AW685" s="86"/>
      <c r="AX685" s="86"/>
      <c r="AY685" s="86"/>
      <c r="AZ685" s="8">
        <v>250.86666666666667</v>
      </c>
      <c r="BA685" s="5">
        <f t="shared" si="87"/>
        <v>-0.69398104897905322</v>
      </c>
      <c r="BB685" s="5"/>
      <c r="BC685" t="s">
        <v>14</v>
      </c>
      <c r="BD685" s="9" t="s">
        <v>15</v>
      </c>
    </row>
    <row r="686" spans="1:56" x14ac:dyDescent="0.3">
      <c r="A686" t="s">
        <v>2377</v>
      </c>
      <c r="B686" t="s">
        <v>1540</v>
      </c>
      <c r="D686" s="7">
        <v>11.7</v>
      </c>
      <c r="E686" t="s">
        <v>10</v>
      </c>
      <c r="F686" t="s">
        <v>11</v>
      </c>
      <c r="G686" t="s">
        <v>2378</v>
      </c>
      <c r="I686" t="s">
        <v>2379</v>
      </c>
      <c r="O686">
        <v>7223</v>
      </c>
      <c r="P686">
        <v>725.58053740000003</v>
      </c>
      <c r="R686" s="56">
        <f t="shared" si="80"/>
        <v>748.56975780000005</v>
      </c>
      <c r="S686" s="90">
        <v>748.56899999999996</v>
      </c>
      <c r="T686" s="90">
        <v>748.56700000000001</v>
      </c>
      <c r="U686" s="90">
        <v>748.5702</v>
      </c>
      <c r="V686" s="8">
        <v>282.39999999999998</v>
      </c>
      <c r="W686" s="55">
        <f t="shared" si="81"/>
        <v>726.58781386999999</v>
      </c>
      <c r="X686" s="86">
        <v>726.58330000000001</v>
      </c>
      <c r="Y686" s="86">
        <v>726.58579999999995</v>
      </c>
      <c r="Z686" s="86">
        <v>726.58569999999997</v>
      </c>
      <c r="AA686" s="8">
        <v>285.46666666666664</v>
      </c>
      <c r="AB686" s="56">
        <f t="shared" si="82"/>
        <v>743.61436120000008</v>
      </c>
      <c r="AF686" s="64"/>
      <c r="AG686" s="55">
        <f t="shared" si="83"/>
        <v>708.5772432</v>
      </c>
      <c r="AH686" s="86"/>
      <c r="AI686" s="86"/>
      <c r="AJ686" s="86"/>
      <c r="AK686" s="64">
        <v>285.56666666666666</v>
      </c>
      <c r="AL686" s="55">
        <f t="shared" si="84"/>
        <v>724.57326139999998</v>
      </c>
      <c r="AP686" s="64"/>
      <c r="AQ686" s="65">
        <f t="shared" si="85"/>
        <v>760.54993899999999</v>
      </c>
      <c r="AR686" s="83"/>
      <c r="AS686" s="83"/>
      <c r="AT686" s="83"/>
      <c r="AU686" s="64">
        <v>283.8</v>
      </c>
      <c r="AV686" s="55">
        <f t="shared" si="86"/>
        <v>770.57874059999995</v>
      </c>
      <c r="AW686" s="86"/>
      <c r="AX686" s="86"/>
      <c r="AY686" s="86"/>
      <c r="AZ686" s="8">
        <v>288.8</v>
      </c>
      <c r="BA686" s="5">
        <f t="shared" si="87"/>
        <v>100</v>
      </c>
      <c r="BB686" s="5"/>
      <c r="BC686" t="s">
        <v>14</v>
      </c>
      <c r="BD686" s="9" t="s">
        <v>15</v>
      </c>
    </row>
    <row r="687" spans="1:56" x14ac:dyDescent="0.3">
      <c r="A687" t="s">
        <v>2380</v>
      </c>
      <c r="B687" t="s">
        <v>882</v>
      </c>
      <c r="D687" s="7">
        <v>5.8</v>
      </c>
      <c r="E687" t="s">
        <v>10</v>
      </c>
      <c r="F687" t="s">
        <v>11</v>
      </c>
      <c r="G687" t="s">
        <v>2381</v>
      </c>
      <c r="I687" t="s">
        <v>2382</v>
      </c>
      <c r="O687">
        <v>1968943</v>
      </c>
      <c r="P687">
        <v>600.40979359999994</v>
      </c>
      <c r="R687" s="56">
        <f t="shared" si="80"/>
        <v>623.39901399999997</v>
      </c>
      <c r="S687" s="90">
        <v>623.39030000000002</v>
      </c>
      <c r="T687" s="90">
        <v>623.39649999999995</v>
      </c>
      <c r="U687" s="90">
        <v>623.38980000000004</v>
      </c>
      <c r="V687" s="8">
        <v>248.96666666666667</v>
      </c>
      <c r="W687" s="55">
        <f t="shared" si="81"/>
        <v>601.41707006999991</v>
      </c>
      <c r="X687" s="86">
        <v>601.41570000000002</v>
      </c>
      <c r="Y687" s="86">
        <v>601.41409999999996</v>
      </c>
      <c r="Z687" s="86">
        <v>601.41369999999995</v>
      </c>
      <c r="AA687" s="8">
        <v>248.46666666666667</v>
      </c>
      <c r="AB687" s="56">
        <f t="shared" si="82"/>
        <v>618.44361739999999</v>
      </c>
      <c r="AF687" s="64"/>
      <c r="AG687" s="55">
        <f t="shared" si="83"/>
        <v>583.40649939999992</v>
      </c>
      <c r="AH687" s="86"/>
      <c r="AI687" s="86"/>
      <c r="AJ687" s="86"/>
      <c r="AK687" s="64">
        <v>248.5</v>
      </c>
      <c r="AL687" s="55">
        <f t="shared" si="84"/>
        <v>599.4025175999999</v>
      </c>
      <c r="AP687" s="64">
        <v>256.7</v>
      </c>
      <c r="AQ687" s="65">
        <f t="shared" si="85"/>
        <v>635.37919519999991</v>
      </c>
      <c r="AR687" s="83"/>
      <c r="AS687" s="83"/>
      <c r="AT687" s="83"/>
      <c r="AU687" s="64"/>
      <c r="AV687" s="55">
        <f t="shared" si="86"/>
        <v>645.40799679999986</v>
      </c>
      <c r="AW687" s="86"/>
      <c r="AX687" s="86"/>
      <c r="AY687" s="86"/>
      <c r="AZ687" s="8">
        <v>256.23333333333335</v>
      </c>
      <c r="BA687" s="5">
        <f t="shared" si="87"/>
        <v>-3.3136570968607408</v>
      </c>
      <c r="BB687" s="5"/>
      <c r="BC687" t="s">
        <v>14</v>
      </c>
      <c r="BD687" s="9" t="s">
        <v>15</v>
      </c>
    </row>
    <row r="688" spans="1:56" x14ac:dyDescent="0.3">
      <c r="A688" s="44" t="s">
        <v>2383</v>
      </c>
      <c r="B688" t="s">
        <v>2384</v>
      </c>
      <c r="D688" s="7">
        <v>6.6</v>
      </c>
      <c r="E688" t="s">
        <v>10</v>
      </c>
      <c r="F688" t="s">
        <v>11</v>
      </c>
      <c r="G688" t="s">
        <v>2385</v>
      </c>
      <c r="I688" t="s">
        <v>2386</v>
      </c>
      <c r="O688">
        <v>1968939</v>
      </c>
      <c r="P688">
        <v>491.337557</v>
      </c>
      <c r="R688" s="56">
        <f t="shared" si="80"/>
        <v>514.32677739999997</v>
      </c>
      <c r="S688" s="90">
        <v>514.3252</v>
      </c>
      <c r="T688" s="90">
        <v>514.32529999999997</v>
      </c>
      <c r="U688" s="90">
        <v>514.32420000000002</v>
      </c>
      <c r="V688" s="8">
        <v>235.03333333333333</v>
      </c>
      <c r="W688" s="55">
        <f t="shared" si="81"/>
        <v>492.34483347000003</v>
      </c>
      <c r="X688" s="86">
        <v>492.34379999999999</v>
      </c>
      <c r="Y688" s="86">
        <v>492.34120000000001</v>
      </c>
      <c r="Z688" s="86">
        <v>492.3415</v>
      </c>
      <c r="AA688" s="8">
        <v>232.5</v>
      </c>
      <c r="AB688" s="56">
        <f t="shared" si="82"/>
        <v>509.3713808</v>
      </c>
      <c r="AF688" s="64"/>
      <c r="AG688" s="55">
        <f t="shared" si="83"/>
        <v>474.33426280000003</v>
      </c>
      <c r="AH688" s="86"/>
      <c r="AI688" s="86"/>
      <c r="AJ688" s="86"/>
      <c r="AK688" s="64">
        <v>232.80000000000004</v>
      </c>
      <c r="AL688" s="55">
        <f t="shared" si="84"/>
        <v>490.33028100000001</v>
      </c>
      <c r="AP688" s="77">
        <v>220.69999999999996</v>
      </c>
      <c r="AQ688" s="65">
        <f t="shared" si="85"/>
        <v>526.30695860000003</v>
      </c>
      <c r="AR688" s="83"/>
      <c r="AS688" s="83"/>
      <c r="AT688" s="83"/>
      <c r="AU688" s="64"/>
      <c r="AV688" s="55">
        <f t="shared" si="86"/>
        <v>536.33576019999998</v>
      </c>
      <c r="AW688" s="86"/>
      <c r="AX688" s="86"/>
      <c r="AY688" s="86"/>
      <c r="AZ688" s="8"/>
      <c r="BA688" s="5">
        <f t="shared" si="87"/>
        <v>5.0752688172043179</v>
      </c>
      <c r="BB688" s="5"/>
      <c r="BC688" t="s">
        <v>14</v>
      </c>
      <c r="BD688" s="9" t="s">
        <v>15</v>
      </c>
    </row>
    <row r="689" spans="1:56" x14ac:dyDescent="0.3">
      <c r="A689" t="s">
        <v>2387</v>
      </c>
      <c r="B689" t="s">
        <v>2388</v>
      </c>
      <c r="D689" s="7">
        <v>1</v>
      </c>
      <c r="E689" t="s">
        <v>10</v>
      </c>
      <c r="F689" t="s">
        <v>11</v>
      </c>
      <c r="G689" t="s">
        <v>2389</v>
      </c>
      <c r="I689" t="s">
        <v>2390</v>
      </c>
      <c r="O689">
        <v>374089</v>
      </c>
      <c r="P689">
        <v>323.22253339999997</v>
      </c>
      <c r="R689" s="56">
        <f t="shared" si="80"/>
        <v>346.2117538</v>
      </c>
      <c r="S689" s="90">
        <v>346.20909999999998</v>
      </c>
      <c r="T689" s="90">
        <v>346.20740000000001</v>
      </c>
      <c r="U689" s="90">
        <v>346.20429999999999</v>
      </c>
      <c r="V689" s="8">
        <v>197</v>
      </c>
      <c r="W689" s="55">
        <f t="shared" si="81"/>
        <v>324.22980987</v>
      </c>
      <c r="X689" s="86">
        <v>324.22829999999999</v>
      </c>
      <c r="Y689" s="86">
        <v>324.22829999999999</v>
      </c>
      <c r="Z689" s="86">
        <v>324.22859999999997</v>
      </c>
      <c r="AA689" s="8">
        <v>190.26666666666665</v>
      </c>
      <c r="AB689" s="56">
        <f t="shared" si="82"/>
        <v>341.25635719999997</v>
      </c>
      <c r="AF689" s="64"/>
      <c r="AG689" s="55">
        <f t="shared" si="83"/>
        <v>306.2192392</v>
      </c>
      <c r="AH689" s="86"/>
      <c r="AI689" s="86"/>
      <c r="AJ689" s="86"/>
      <c r="AK689" s="64"/>
      <c r="AL689" s="55">
        <f t="shared" si="84"/>
        <v>322.21525739999998</v>
      </c>
      <c r="AP689" s="64"/>
      <c r="AQ689" s="65">
        <f t="shared" si="85"/>
        <v>358.191935</v>
      </c>
      <c r="AR689" s="83"/>
      <c r="AS689" s="83"/>
      <c r="AT689" s="83"/>
      <c r="AU689" s="64"/>
      <c r="AV689" s="55">
        <f t="shared" si="86"/>
        <v>368.22073660000001</v>
      </c>
      <c r="AW689" s="86"/>
      <c r="AX689" s="86"/>
      <c r="AY689" s="86"/>
      <c r="AZ689" s="8">
        <v>201.23333333333335</v>
      </c>
      <c r="BA689" s="5">
        <f t="shared" si="87"/>
        <v>100</v>
      </c>
      <c r="BB689" s="5"/>
      <c r="BC689" t="s">
        <v>14</v>
      </c>
      <c r="BD689" s="9" t="s">
        <v>15</v>
      </c>
    </row>
    <row r="690" spans="1:56" x14ac:dyDescent="0.3">
      <c r="A690" t="s">
        <v>2391</v>
      </c>
      <c r="B690" t="s">
        <v>2392</v>
      </c>
      <c r="D690" s="7">
        <v>1.8</v>
      </c>
      <c r="E690" t="s">
        <v>10</v>
      </c>
      <c r="F690" t="s">
        <v>11</v>
      </c>
      <c r="G690" t="s">
        <v>2393</v>
      </c>
      <c r="I690" t="s">
        <v>2394</v>
      </c>
      <c r="O690">
        <v>102933</v>
      </c>
      <c r="P690">
        <v>365.23309760000001</v>
      </c>
      <c r="R690" s="56">
        <f t="shared" si="80"/>
        <v>388.22231800000003</v>
      </c>
      <c r="S690" s="90">
        <v>388.22030000000001</v>
      </c>
      <c r="T690" s="90">
        <v>388.2201</v>
      </c>
      <c r="U690" s="90">
        <v>388.22039999999998</v>
      </c>
      <c r="V690" s="8">
        <v>205.63333333333333</v>
      </c>
      <c r="W690" s="55">
        <f t="shared" si="81"/>
        <v>366.24037407000003</v>
      </c>
      <c r="X690" s="86">
        <v>366.23840000000001</v>
      </c>
      <c r="Y690" s="86">
        <v>366.23860000000002</v>
      </c>
      <c r="Z690" s="86">
        <v>366.23910000000001</v>
      </c>
      <c r="AA690" s="8">
        <v>199.56666666666669</v>
      </c>
      <c r="AB690" s="56">
        <f t="shared" si="82"/>
        <v>383.2669214</v>
      </c>
      <c r="AF690" s="64"/>
      <c r="AG690" s="55">
        <f t="shared" si="83"/>
        <v>348.22980340000004</v>
      </c>
      <c r="AH690" s="86"/>
      <c r="AI690" s="86"/>
      <c r="AJ690" s="86"/>
      <c r="AK690" s="64">
        <v>200.03333333333333</v>
      </c>
      <c r="AL690" s="55">
        <f t="shared" si="84"/>
        <v>364.22582160000002</v>
      </c>
      <c r="AP690" s="64">
        <v>192.19999999999996</v>
      </c>
      <c r="AQ690" s="65">
        <f t="shared" si="85"/>
        <v>400.20249920000003</v>
      </c>
      <c r="AR690" s="83"/>
      <c r="AS690" s="83"/>
      <c r="AT690" s="83"/>
      <c r="AU690" s="64"/>
      <c r="AV690" s="55">
        <f t="shared" si="86"/>
        <v>410.23130080000004</v>
      </c>
      <c r="AW690" s="86"/>
      <c r="AX690" s="86"/>
      <c r="AY690" s="86"/>
      <c r="AZ690" s="8"/>
      <c r="BA690" s="5">
        <f t="shared" si="87"/>
        <v>3.6913312176382482</v>
      </c>
      <c r="BB690" s="5"/>
      <c r="BC690" t="s">
        <v>14</v>
      </c>
      <c r="BD690" s="9" t="s">
        <v>15</v>
      </c>
    </row>
    <row r="691" spans="1:56" x14ac:dyDescent="0.3">
      <c r="A691" s="48" t="s">
        <v>2395</v>
      </c>
      <c r="B691" t="s">
        <v>2396</v>
      </c>
      <c r="D691" s="7">
        <v>2.7</v>
      </c>
      <c r="E691" t="s">
        <v>10</v>
      </c>
      <c r="F691" t="s">
        <v>11</v>
      </c>
      <c r="G691" t="s">
        <v>2397</v>
      </c>
      <c r="I691" t="s">
        <v>2398</v>
      </c>
      <c r="O691">
        <v>40919</v>
      </c>
      <c r="P691">
        <v>424.22259320000001</v>
      </c>
      <c r="R691" s="56">
        <f t="shared" si="80"/>
        <v>447.21181360000003</v>
      </c>
      <c r="V691" s="8"/>
      <c r="W691" s="55">
        <f t="shared" si="81"/>
        <v>425.22986967000003</v>
      </c>
      <c r="AA691" s="47"/>
      <c r="AB691" s="56">
        <f t="shared" si="82"/>
        <v>442.256417</v>
      </c>
      <c r="AF691" s="64"/>
      <c r="AG691" s="55">
        <f t="shared" si="83"/>
        <v>407.21929900000003</v>
      </c>
      <c r="AH691" s="86"/>
      <c r="AI691" s="86"/>
      <c r="AJ691" s="86"/>
      <c r="AK691" s="64"/>
      <c r="AL691" s="55">
        <f t="shared" si="84"/>
        <v>423.21531720000002</v>
      </c>
      <c r="AP691" s="64">
        <v>204.13333333333333</v>
      </c>
      <c r="AQ691" s="65">
        <f t="shared" si="85"/>
        <v>459.19199480000003</v>
      </c>
      <c r="AR691" s="83"/>
      <c r="AS691" s="83"/>
      <c r="AT691" s="83"/>
      <c r="AU691" s="64"/>
      <c r="AV691" s="55">
        <f t="shared" si="86"/>
        <v>469.22079640000004</v>
      </c>
      <c r="AW691" s="86"/>
      <c r="AX691" s="86"/>
      <c r="AY691" s="86"/>
      <c r="AZ691" s="8"/>
      <c r="BA691" s="5" t="e">
        <f t="shared" si="87"/>
        <v>#DIV/0!</v>
      </c>
      <c r="BB691" s="5"/>
      <c r="BC691" t="s">
        <v>14</v>
      </c>
      <c r="BD691" s="9" t="s">
        <v>15</v>
      </c>
    </row>
    <row r="692" spans="1:56" x14ac:dyDescent="0.3">
      <c r="A692" t="s">
        <v>2399</v>
      </c>
      <c r="B692" t="s">
        <v>2400</v>
      </c>
      <c r="D692" s="7">
        <v>1.6</v>
      </c>
      <c r="E692" t="s">
        <v>10</v>
      </c>
      <c r="F692" t="s">
        <v>11</v>
      </c>
      <c r="G692" t="s">
        <v>2401</v>
      </c>
      <c r="I692" t="s">
        <v>2402</v>
      </c>
      <c r="O692">
        <v>44997</v>
      </c>
      <c r="P692">
        <v>586.2754142</v>
      </c>
      <c r="R692" s="56">
        <f t="shared" si="80"/>
        <v>609.26463460000002</v>
      </c>
      <c r="S692" s="90">
        <v>609.26279999999997</v>
      </c>
      <c r="T692" s="90">
        <v>609.26490000000001</v>
      </c>
      <c r="U692" s="90">
        <v>609.2627</v>
      </c>
      <c r="V692" s="8">
        <v>240.19999999999996</v>
      </c>
      <c r="W692" s="55">
        <f t="shared" si="81"/>
        <v>587.28269066999997</v>
      </c>
      <c r="AA692" s="8"/>
      <c r="AB692" s="56">
        <f t="shared" si="82"/>
        <v>604.30923800000005</v>
      </c>
      <c r="AF692" s="64"/>
      <c r="AG692" s="55">
        <f t="shared" si="83"/>
        <v>569.27211999999997</v>
      </c>
      <c r="AH692" s="86"/>
      <c r="AI692" s="86"/>
      <c r="AJ692" s="86"/>
      <c r="AK692" s="64"/>
      <c r="AL692" s="55">
        <f t="shared" si="84"/>
        <v>585.26813819999995</v>
      </c>
      <c r="AP692" s="64">
        <v>238.33333333333334</v>
      </c>
      <c r="AQ692" s="65">
        <f t="shared" si="85"/>
        <v>621.24481579999997</v>
      </c>
      <c r="AR692" s="83"/>
      <c r="AS692" s="83"/>
      <c r="AT692" s="83"/>
      <c r="AU692" s="64"/>
      <c r="AV692" s="55">
        <f t="shared" si="86"/>
        <v>631.27361739999992</v>
      </c>
      <c r="AW692" s="86"/>
      <c r="AX692" s="86"/>
      <c r="AY692" s="86"/>
      <c r="AZ692" s="8"/>
      <c r="BA692" s="5" t="e">
        <f t="shared" si="87"/>
        <v>#DIV/0!</v>
      </c>
      <c r="BB692" s="5"/>
      <c r="BC692" t="s">
        <v>14</v>
      </c>
      <c r="BD692" s="9" t="s">
        <v>15</v>
      </c>
    </row>
    <row r="693" spans="1:56" x14ac:dyDescent="0.3">
      <c r="A693" t="s">
        <v>2403</v>
      </c>
      <c r="B693" t="s">
        <v>2404</v>
      </c>
      <c r="D693" s="7">
        <v>1.1000000000000001</v>
      </c>
      <c r="E693" t="s">
        <v>10</v>
      </c>
      <c r="F693" t="s">
        <v>11</v>
      </c>
      <c r="G693" t="s">
        <v>2405</v>
      </c>
      <c r="I693" t="s">
        <v>2406</v>
      </c>
      <c r="O693">
        <v>40273</v>
      </c>
      <c r="P693">
        <v>425.25422600000002</v>
      </c>
      <c r="R693" s="56">
        <f t="shared" si="80"/>
        <v>448.24344640000004</v>
      </c>
      <c r="S693" s="90">
        <v>448.24110000000002</v>
      </c>
      <c r="T693" s="90">
        <v>448.24130000000002</v>
      </c>
      <c r="U693" s="90">
        <v>448.24180000000001</v>
      </c>
      <c r="V693" s="8">
        <v>218.56666666666669</v>
      </c>
      <c r="W693" s="55">
        <f t="shared" si="81"/>
        <v>426.26150247000004</v>
      </c>
      <c r="X693" s="86">
        <v>426.25510000000003</v>
      </c>
      <c r="Y693" s="86">
        <v>426.26130000000001</v>
      </c>
      <c r="Z693" s="86">
        <v>426.26029999999997</v>
      </c>
      <c r="AA693" s="8">
        <v>212.9</v>
      </c>
      <c r="AB693" s="56">
        <f t="shared" si="82"/>
        <v>443.28804980000001</v>
      </c>
      <c r="AF693" s="64"/>
      <c r="AG693" s="55">
        <f t="shared" si="83"/>
        <v>408.25093180000005</v>
      </c>
      <c r="AH693" s="86"/>
      <c r="AI693" s="86"/>
      <c r="AJ693" s="86"/>
      <c r="AK693" s="64"/>
      <c r="AL693" s="55">
        <f t="shared" si="84"/>
        <v>424.24695000000003</v>
      </c>
      <c r="AP693" s="64"/>
      <c r="AQ693" s="65">
        <f t="shared" si="85"/>
        <v>460.22362760000004</v>
      </c>
      <c r="AR693" s="83"/>
      <c r="AS693" s="83"/>
      <c r="AT693" s="83"/>
      <c r="AU693" s="64"/>
      <c r="AV693" s="55">
        <f t="shared" si="86"/>
        <v>470.25242920000005</v>
      </c>
      <c r="AW693" s="86"/>
      <c r="AX693" s="86"/>
      <c r="AY693" s="86"/>
      <c r="AZ693" s="8">
        <v>220.9</v>
      </c>
      <c r="BA693" s="5">
        <f t="shared" si="87"/>
        <v>100</v>
      </c>
      <c r="BB693" s="5"/>
      <c r="BC693" t="s">
        <v>14</v>
      </c>
      <c r="BD693" s="9" t="s">
        <v>15</v>
      </c>
    </row>
    <row r="694" spans="1:56" x14ac:dyDescent="0.3">
      <c r="A694" t="s">
        <v>2407</v>
      </c>
      <c r="B694" t="s">
        <v>701</v>
      </c>
      <c r="D694" s="7">
        <v>1.7</v>
      </c>
      <c r="E694" t="s">
        <v>10</v>
      </c>
      <c r="F694" t="s">
        <v>11</v>
      </c>
      <c r="G694" t="s">
        <v>2408</v>
      </c>
      <c r="I694" t="s">
        <v>2409</v>
      </c>
      <c r="O694">
        <v>40267</v>
      </c>
      <c r="P694">
        <v>453.28552439999999</v>
      </c>
      <c r="R694" s="56">
        <f t="shared" si="80"/>
        <v>476.27474480000001</v>
      </c>
      <c r="S694" s="90">
        <v>476.27499999999998</v>
      </c>
      <c r="T694" s="90">
        <v>476.27140000000003</v>
      </c>
      <c r="U694" s="90">
        <v>476.27210000000002</v>
      </c>
      <c r="V694" s="8">
        <v>225.43333333333331</v>
      </c>
      <c r="W694" s="55">
        <f t="shared" si="81"/>
        <v>454.29280087000001</v>
      </c>
      <c r="X694" s="86">
        <v>454.29419999999999</v>
      </c>
      <c r="Y694" s="86">
        <v>454.29239999999999</v>
      </c>
      <c r="Z694" s="86">
        <v>454.2912</v>
      </c>
      <c r="AA694" s="8">
        <v>220.33333333333334</v>
      </c>
      <c r="AB694" s="56">
        <f t="shared" si="82"/>
        <v>471.31934819999998</v>
      </c>
      <c r="AF694" s="64"/>
      <c r="AG694" s="55">
        <f t="shared" si="83"/>
        <v>436.28223020000001</v>
      </c>
      <c r="AH694" s="86"/>
      <c r="AI694" s="86"/>
      <c r="AJ694" s="86"/>
      <c r="AK694" s="64"/>
      <c r="AL694" s="55">
        <f t="shared" si="84"/>
        <v>452.2782484</v>
      </c>
      <c r="AP694" s="64"/>
      <c r="AQ694" s="65">
        <f t="shared" si="85"/>
        <v>488.25492600000001</v>
      </c>
      <c r="AR694" s="83"/>
      <c r="AS694" s="83"/>
      <c r="AT694" s="83"/>
      <c r="AU694" s="64"/>
      <c r="AV694" s="55">
        <f t="shared" si="86"/>
        <v>498.28372760000002</v>
      </c>
      <c r="AW694" s="86"/>
      <c r="AX694" s="86"/>
      <c r="AY694" s="86"/>
      <c r="AZ694" s="8">
        <v>228.19999999999996</v>
      </c>
      <c r="BA694" s="5">
        <f t="shared" si="87"/>
        <v>100</v>
      </c>
      <c r="BB694" s="5"/>
      <c r="BC694" t="s">
        <v>14</v>
      </c>
      <c r="BD694" s="9" t="s">
        <v>15</v>
      </c>
    </row>
    <row r="695" spans="1:56" x14ac:dyDescent="0.3">
      <c r="A695" s="48" t="s">
        <v>2410</v>
      </c>
      <c r="B695" t="s">
        <v>2411</v>
      </c>
      <c r="D695" s="7">
        <v>5.2</v>
      </c>
      <c r="E695" t="s">
        <v>10</v>
      </c>
      <c r="F695" t="s">
        <v>11</v>
      </c>
      <c r="G695" t="s">
        <v>2412</v>
      </c>
      <c r="I695" t="s">
        <v>2413</v>
      </c>
      <c r="O695">
        <v>75590</v>
      </c>
      <c r="P695">
        <v>392.23276320000002</v>
      </c>
      <c r="R695" s="56">
        <f t="shared" si="80"/>
        <v>415.22198360000004</v>
      </c>
      <c r="S695" s="90">
        <v>415.21879999999999</v>
      </c>
      <c r="T695" s="90">
        <v>415.22280000000001</v>
      </c>
      <c r="U695" s="90">
        <v>415.22120000000001</v>
      </c>
      <c r="V695" s="8">
        <v>202.06666666666669</v>
      </c>
      <c r="W695" s="55">
        <f t="shared" si="81"/>
        <v>393.24003967000004</v>
      </c>
      <c r="X695" s="86">
        <v>393.23809999999997</v>
      </c>
      <c r="Y695" s="86">
        <v>393.24</v>
      </c>
      <c r="Z695" s="86">
        <v>393.23899999999998</v>
      </c>
      <c r="AA695" s="47">
        <v>209.5</v>
      </c>
      <c r="AB695" s="56">
        <f t="shared" si="82"/>
        <v>410.26658700000002</v>
      </c>
      <c r="AF695" s="64">
        <v>209.26666666666665</v>
      </c>
      <c r="AG695" s="55">
        <f t="shared" si="83"/>
        <v>375.22946900000005</v>
      </c>
      <c r="AH695" s="86"/>
      <c r="AI695" s="86"/>
      <c r="AJ695" s="86"/>
      <c r="AK695" s="64"/>
      <c r="AL695" s="55">
        <f t="shared" si="84"/>
        <v>391.22548720000003</v>
      </c>
      <c r="AP695" s="64">
        <v>196.16666666666666</v>
      </c>
      <c r="AQ695" s="65">
        <f t="shared" si="85"/>
        <v>427.20216480000005</v>
      </c>
      <c r="AR695" s="83"/>
      <c r="AS695" s="83"/>
      <c r="AT695" s="83"/>
      <c r="AU695" s="64"/>
      <c r="AV695" s="55">
        <f t="shared" si="86"/>
        <v>437.23096640000006</v>
      </c>
      <c r="AW695" s="86"/>
      <c r="AX695" s="86"/>
      <c r="AY695" s="86"/>
      <c r="AZ695" s="8"/>
      <c r="BA695" s="5">
        <f t="shared" si="87"/>
        <v>6.3643595863166311</v>
      </c>
      <c r="BB695" s="5"/>
      <c r="BC695" t="s">
        <v>14</v>
      </c>
      <c r="BD695" s="9" t="s">
        <v>15</v>
      </c>
    </row>
    <row r="696" spans="1:56" x14ac:dyDescent="0.3">
      <c r="A696" t="s">
        <v>2414</v>
      </c>
      <c r="B696" t="s">
        <v>2415</v>
      </c>
      <c r="D696" s="7">
        <v>4.2</v>
      </c>
      <c r="E696" t="s">
        <v>10</v>
      </c>
      <c r="F696" t="s">
        <v>11</v>
      </c>
      <c r="G696" t="s">
        <v>2416</v>
      </c>
      <c r="I696" t="s">
        <v>2417</v>
      </c>
      <c r="O696">
        <v>40829</v>
      </c>
      <c r="P696">
        <v>523.29100359999995</v>
      </c>
      <c r="R696" s="56">
        <f t="shared" si="80"/>
        <v>546.28022399999998</v>
      </c>
      <c r="S696" s="90">
        <v>546.27689999999996</v>
      </c>
      <c r="T696" s="90">
        <v>546.27750000000003</v>
      </c>
      <c r="U696" s="90">
        <v>546.27729999999997</v>
      </c>
      <c r="V696" s="8">
        <v>228.46666666666667</v>
      </c>
      <c r="W696" s="55">
        <f t="shared" si="81"/>
        <v>524.29828006999992</v>
      </c>
      <c r="X696" s="86">
        <v>524.29740000000004</v>
      </c>
      <c r="Y696" s="86">
        <v>524.29309999999998</v>
      </c>
      <c r="Z696" s="86">
        <v>524.29740000000004</v>
      </c>
      <c r="AA696" s="8">
        <v>225.13333333333333</v>
      </c>
      <c r="AB696" s="56">
        <f t="shared" si="82"/>
        <v>541.3248274</v>
      </c>
      <c r="AF696" s="64"/>
      <c r="AG696" s="55">
        <f t="shared" si="83"/>
        <v>506.28770939999998</v>
      </c>
      <c r="AH696" s="86"/>
      <c r="AI696" s="86"/>
      <c r="AJ696" s="86"/>
      <c r="AK696" s="64"/>
      <c r="AL696" s="55">
        <f t="shared" si="84"/>
        <v>522.28372759999991</v>
      </c>
      <c r="AP696" s="64">
        <v>225.36666666666667</v>
      </c>
      <c r="AQ696" s="65">
        <f t="shared" si="85"/>
        <v>558.26040519999992</v>
      </c>
      <c r="AR696" s="83"/>
      <c r="AS696" s="83"/>
      <c r="AT696" s="83"/>
      <c r="AU696" s="64"/>
      <c r="AV696" s="55">
        <f t="shared" si="86"/>
        <v>568.28920679999987</v>
      </c>
      <c r="AW696" s="86"/>
      <c r="AX696" s="86"/>
      <c r="AY696" s="86"/>
      <c r="AZ696" s="8"/>
      <c r="BA696" s="5">
        <f t="shared" si="87"/>
        <v>-0.10364228605271625</v>
      </c>
      <c r="BB696" s="5"/>
      <c r="BC696" t="s">
        <v>14</v>
      </c>
      <c r="BD696" s="9" t="s">
        <v>15</v>
      </c>
    </row>
    <row r="697" spans="1:56" x14ac:dyDescent="0.3">
      <c r="A697" t="s">
        <v>1623</v>
      </c>
      <c r="B697" t="s">
        <v>1624</v>
      </c>
      <c r="D697" s="7">
        <v>11.4</v>
      </c>
      <c r="E697" t="s">
        <v>10</v>
      </c>
      <c r="F697" t="s">
        <v>11</v>
      </c>
      <c r="G697" t="s">
        <v>2418</v>
      </c>
      <c r="I697" t="s">
        <v>1625</v>
      </c>
      <c r="O697">
        <v>53977</v>
      </c>
      <c r="P697">
        <v>728.58319359999996</v>
      </c>
      <c r="R697" s="56">
        <f t="shared" si="80"/>
        <v>751.57241399999998</v>
      </c>
      <c r="S697" s="90">
        <v>751.57100000000003</v>
      </c>
      <c r="T697" s="90">
        <v>751.5702</v>
      </c>
      <c r="U697" s="90">
        <v>751.57339999999999</v>
      </c>
      <c r="V697" s="8">
        <v>287.93333333333334</v>
      </c>
      <c r="W697" s="55">
        <f t="shared" si="81"/>
        <v>729.59047006999992</v>
      </c>
      <c r="X697" s="86">
        <v>729.58960000000002</v>
      </c>
      <c r="Y697" s="86">
        <v>729.58900000000006</v>
      </c>
      <c r="Z697" s="86">
        <v>729.59029999999996</v>
      </c>
      <c r="AA697" s="8">
        <v>288.06666666666666</v>
      </c>
      <c r="AB697" s="56">
        <f t="shared" si="82"/>
        <v>746.61701740000001</v>
      </c>
      <c r="AF697" s="64"/>
      <c r="AG697" s="55">
        <f t="shared" si="83"/>
        <v>711.57989939999993</v>
      </c>
      <c r="AH697" s="86"/>
      <c r="AI697" s="86"/>
      <c r="AJ697" s="86"/>
      <c r="AK697" s="64"/>
      <c r="AL697" s="55">
        <f t="shared" si="84"/>
        <v>727.57591759999991</v>
      </c>
      <c r="AP697" s="64"/>
      <c r="AQ697" s="65">
        <f t="shared" si="85"/>
        <v>763.55259519999993</v>
      </c>
      <c r="AR697" s="83"/>
      <c r="AS697" s="83"/>
      <c r="AT697" s="83"/>
      <c r="AU697" s="64"/>
      <c r="AV697" s="55">
        <f t="shared" si="86"/>
        <v>773.58139679999988</v>
      </c>
      <c r="AW697" s="86"/>
      <c r="AX697" s="86"/>
      <c r="AY697" s="86"/>
      <c r="AZ697" s="8">
        <v>291.36666666666667</v>
      </c>
      <c r="BA697" s="5">
        <f t="shared" si="87"/>
        <v>100</v>
      </c>
      <c r="BB697" s="5"/>
      <c r="BC697" t="s">
        <v>14</v>
      </c>
      <c r="BD697" s="9" t="s">
        <v>15</v>
      </c>
    </row>
    <row r="698" spans="1:56" x14ac:dyDescent="0.3">
      <c r="A698" s="51" t="s">
        <v>2419</v>
      </c>
      <c r="B698" t="s">
        <v>2420</v>
      </c>
      <c r="D698" s="7">
        <v>6.3</v>
      </c>
      <c r="E698" t="s">
        <v>10</v>
      </c>
      <c r="F698" t="s">
        <v>11</v>
      </c>
      <c r="G698" t="s">
        <v>2421</v>
      </c>
      <c r="I698" t="s">
        <v>2422</v>
      </c>
      <c r="O698">
        <v>587400</v>
      </c>
      <c r="P698">
        <v>298.25078139999999</v>
      </c>
      <c r="R698" s="56">
        <f t="shared" si="80"/>
        <v>321.24000180000002</v>
      </c>
      <c r="S698" s="90">
        <v>321.23989999999998</v>
      </c>
      <c r="T698" s="90">
        <v>321.24079999999998</v>
      </c>
      <c r="U698" s="90">
        <v>321.24110000000002</v>
      </c>
      <c r="V698" s="52">
        <v>185.17</v>
      </c>
      <c r="W698" s="55">
        <f t="shared" si="81"/>
        <v>299.25805787000002</v>
      </c>
      <c r="AA698" s="8"/>
      <c r="AB698" s="56">
        <f t="shared" si="82"/>
        <v>316.28460519999999</v>
      </c>
      <c r="AF698" s="64"/>
      <c r="AG698" s="55">
        <f t="shared" si="83"/>
        <v>281.24748720000002</v>
      </c>
      <c r="AH698" s="86"/>
      <c r="AI698" s="86"/>
      <c r="AJ698" s="86"/>
      <c r="AK698" s="64"/>
      <c r="AL698" s="55">
        <f t="shared" si="84"/>
        <v>297.2435054</v>
      </c>
      <c r="AP698" s="64">
        <v>179.23333333333335</v>
      </c>
      <c r="AQ698" s="65">
        <f t="shared" si="85"/>
        <v>333.22018300000002</v>
      </c>
      <c r="AR698" s="83"/>
      <c r="AS698" s="83"/>
      <c r="AT698" s="83"/>
      <c r="AU698" s="64"/>
      <c r="AV698" s="55">
        <f t="shared" si="86"/>
        <v>343.24898460000003</v>
      </c>
      <c r="AW698" s="86"/>
      <c r="AX698" s="86"/>
      <c r="AY698" s="86"/>
      <c r="AZ698" s="8"/>
      <c r="BA698" s="5" t="e">
        <f t="shared" si="87"/>
        <v>#DIV/0!</v>
      </c>
      <c r="BB698" s="5"/>
      <c r="BC698" t="s">
        <v>14</v>
      </c>
      <c r="BD698" s="9" t="s">
        <v>15</v>
      </c>
    </row>
    <row r="699" spans="1:56" x14ac:dyDescent="0.3">
      <c r="A699" t="s">
        <v>2423</v>
      </c>
      <c r="B699" t="s">
        <v>275</v>
      </c>
      <c r="D699" s="7">
        <v>7.4</v>
      </c>
      <c r="E699" t="s">
        <v>10</v>
      </c>
      <c r="F699" t="s">
        <v>11</v>
      </c>
      <c r="G699" t="s">
        <v>2424</v>
      </c>
      <c r="I699" t="s">
        <v>2425</v>
      </c>
      <c r="O699">
        <v>3896</v>
      </c>
      <c r="P699">
        <v>402.34976160000002</v>
      </c>
      <c r="R699" s="56">
        <f t="shared" si="80"/>
        <v>425.33898200000004</v>
      </c>
      <c r="V699" s="8"/>
      <c r="W699" s="55">
        <f t="shared" si="81"/>
        <v>403.35703807000004</v>
      </c>
      <c r="AA699" s="8"/>
      <c r="AB699" s="56">
        <f t="shared" si="82"/>
        <v>420.38358540000002</v>
      </c>
      <c r="AF699" s="64"/>
      <c r="AG699" s="55">
        <f t="shared" si="83"/>
        <v>385.34646740000005</v>
      </c>
      <c r="AH699" s="86"/>
      <c r="AI699" s="86"/>
      <c r="AJ699" s="86"/>
      <c r="AK699" s="64">
        <v>208.5</v>
      </c>
      <c r="AL699" s="55">
        <f t="shared" si="84"/>
        <v>401.34248560000003</v>
      </c>
      <c r="AP699" s="64"/>
      <c r="AQ699" s="65">
        <f t="shared" si="85"/>
        <v>437.31916320000005</v>
      </c>
      <c r="AR699" s="83"/>
      <c r="AS699" s="83"/>
      <c r="AT699" s="83"/>
      <c r="AU699" s="64"/>
      <c r="AV699" s="55">
        <f t="shared" si="86"/>
        <v>447.34796480000006</v>
      </c>
      <c r="AW699" s="86"/>
      <c r="AX699" s="86"/>
      <c r="AY699" s="86"/>
      <c r="AZ699" s="8"/>
      <c r="BA699" s="5" t="e">
        <f t="shared" si="87"/>
        <v>#DIV/0!</v>
      </c>
      <c r="BB699" s="5"/>
      <c r="BC699" t="s">
        <v>14</v>
      </c>
      <c r="BD699" s="9" t="s">
        <v>15</v>
      </c>
    </row>
    <row r="700" spans="1:56" x14ac:dyDescent="0.3">
      <c r="A700" t="s">
        <v>2426</v>
      </c>
      <c r="B700" t="s">
        <v>2427</v>
      </c>
      <c r="D700" s="7">
        <v>1.1000000000000001</v>
      </c>
      <c r="E700" t="s">
        <v>10</v>
      </c>
      <c r="F700" t="s">
        <v>11</v>
      </c>
      <c r="G700" t="s">
        <v>2428</v>
      </c>
      <c r="I700" t="s">
        <v>497</v>
      </c>
      <c r="O700">
        <v>1968947</v>
      </c>
      <c r="P700">
        <v>462.23824239999999</v>
      </c>
      <c r="R700" s="56">
        <f t="shared" si="80"/>
        <v>485.22746280000001</v>
      </c>
      <c r="V700" s="8">
        <v>205.6</v>
      </c>
      <c r="W700" s="55">
        <f t="shared" si="81"/>
        <v>463.24551887000001</v>
      </c>
      <c r="AA700" s="8"/>
      <c r="AB700" s="56">
        <f t="shared" si="82"/>
        <v>480.27206619999998</v>
      </c>
      <c r="AF700" s="64"/>
      <c r="AG700" s="55">
        <f t="shared" si="83"/>
        <v>445.23494820000002</v>
      </c>
      <c r="AH700" s="86"/>
      <c r="AI700" s="86"/>
      <c r="AJ700" s="86"/>
      <c r="AK700" s="64"/>
      <c r="AL700" s="55">
        <f t="shared" si="84"/>
        <v>461.2309664</v>
      </c>
      <c r="AP700" s="64">
        <v>209.36666666666667</v>
      </c>
      <c r="AQ700" s="65">
        <f t="shared" si="85"/>
        <v>497.20764400000002</v>
      </c>
      <c r="AR700" s="83"/>
      <c r="AS700" s="83"/>
      <c r="AT700" s="83"/>
      <c r="AU700" s="64"/>
      <c r="AV700" s="55">
        <f t="shared" si="86"/>
        <v>507.23644560000002</v>
      </c>
      <c r="AW700" s="86"/>
      <c r="AX700" s="86"/>
      <c r="AY700" s="86"/>
      <c r="AZ700" s="8"/>
      <c r="BA700" s="5" t="e">
        <f t="shared" si="87"/>
        <v>#DIV/0!</v>
      </c>
      <c r="BB700" s="5"/>
      <c r="BC700" t="s">
        <v>14</v>
      </c>
      <c r="BD700" s="9" t="s">
        <v>15</v>
      </c>
    </row>
    <row r="701" spans="1:56" x14ac:dyDescent="0.3">
      <c r="A701" t="s">
        <v>2429</v>
      </c>
      <c r="B701" t="s">
        <v>2430</v>
      </c>
      <c r="D701" s="7">
        <v>13.3</v>
      </c>
      <c r="E701" t="s">
        <v>10</v>
      </c>
      <c r="F701" t="s">
        <v>11</v>
      </c>
      <c r="G701" t="s">
        <v>2431</v>
      </c>
      <c r="I701" t="s">
        <v>2432</v>
      </c>
      <c r="O701">
        <v>40032</v>
      </c>
      <c r="P701">
        <v>745.59850840000001</v>
      </c>
      <c r="R701" s="56">
        <f t="shared" si="80"/>
        <v>768.58772880000004</v>
      </c>
      <c r="S701" s="90">
        <v>768.58699999999999</v>
      </c>
      <c r="T701" s="90">
        <v>768.58450000000005</v>
      </c>
      <c r="U701" s="90">
        <v>768.58770000000004</v>
      </c>
      <c r="V701" s="8">
        <v>292.43333333333334</v>
      </c>
      <c r="W701" s="55">
        <f t="shared" si="81"/>
        <v>746.60578486999998</v>
      </c>
      <c r="X701" s="86">
        <v>746.60479999999995</v>
      </c>
      <c r="Y701" s="86">
        <v>746.60450000000003</v>
      </c>
      <c r="Z701" s="86">
        <v>746.60509999999999</v>
      </c>
      <c r="AA701" s="8">
        <v>290.93333333333334</v>
      </c>
      <c r="AB701" s="56">
        <f t="shared" si="82"/>
        <v>763.63233220000006</v>
      </c>
      <c r="AF701" s="64"/>
      <c r="AG701" s="55">
        <f t="shared" si="83"/>
        <v>728.59521419999999</v>
      </c>
      <c r="AH701" s="86"/>
      <c r="AI701" s="86"/>
      <c r="AJ701" s="86"/>
      <c r="AK701" s="64"/>
      <c r="AL701" s="55">
        <f t="shared" si="84"/>
        <v>744.59123239999997</v>
      </c>
      <c r="AP701" s="64"/>
      <c r="AQ701" s="65">
        <f t="shared" si="85"/>
        <v>780.56790999999998</v>
      </c>
      <c r="AR701" s="83"/>
      <c r="AS701" s="83"/>
      <c r="AT701" s="83"/>
      <c r="AU701" s="64"/>
      <c r="AV701" s="55">
        <f t="shared" si="86"/>
        <v>790.59671159999994</v>
      </c>
      <c r="AW701" s="86"/>
      <c r="AX701" s="86"/>
      <c r="AY701" s="86"/>
      <c r="AZ701" s="8">
        <v>293.16666666666669</v>
      </c>
      <c r="BA701" s="5">
        <f t="shared" si="87"/>
        <v>100</v>
      </c>
      <c r="BB701" s="5"/>
      <c r="BC701" t="s">
        <v>14</v>
      </c>
      <c r="BD701" s="9" t="s">
        <v>15</v>
      </c>
    </row>
    <row r="702" spans="1:56" x14ac:dyDescent="0.3">
      <c r="A702" t="s">
        <v>2433</v>
      </c>
      <c r="B702" t="s">
        <v>2434</v>
      </c>
      <c r="D702" s="7">
        <v>10.8</v>
      </c>
      <c r="E702" t="s">
        <v>10</v>
      </c>
      <c r="F702" t="s">
        <v>11</v>
      </c>
      <c r="G702" t="s">
        <v>2435</v>
      </c>
      <c r="I702" t="s">
        <v>2436</v>
      </c>
      <c r="O702">
        <v>1968950</v>
      </c>
      <c r="P702">
        <v>793.53735440000003</v>
      </c>
      <c r="R702" s="56">
        <f t="shared" si="80"/>
        <v>816.52657480000005</v>
      </c>
      <c r="S702" s="90">
        <v>816.52319999999997</v>
      </c>
      <c r="T702" s="90">
        <v>816.52009999999996</v>
      </c>
      <c r="U702" s="90">
        <v>816.52689999999996</v>
      </c>
      <c r="V702" s="8">
        <v>290.73333333333335</v>
      </c>
      <c r="W702" s="55">
        <f t="shared" si="81"/>
        <v>794.54463086999999</v>
      </c>
      <c r="X702" s="86">
        <v>794.53920000000005</v>
      </c>
      <c r="Y702" s="86">
        <v>794.54160000000002</v>
      </c>
      <c r="Z702" s="86">
        <v>794.54459999999995</v>
      </c>
      <c r="AA702" s="8">
        <v>292.63333333333338</v>
      </c>
      <c r="AB702" s="56">
        <f t="shared" si="82"/>
        <v>811.57117820000008</v>
      </c>
      <c r="AF702" s="64"/>
      <c r="AG702" s="55">
        <f t="shared" si="83"/>
        <v>776.5340602</v>
      </c>
      <c r="AH702" s="86"/>
      <c r="AI702" s="86"/>
      <c r="AJ702" s="86"/>
      <c r="AK702" s="64"/>
      <c r="AL702" s="55">
        <f t="shared" si="84"/>
        <v>792.53007839999998</v>
      </c>
      <c r="AP702" s="64">
        <v>285.86666666666667</v>
      </c>
      <c r="AQ702" s="65">
        <f t="shared" si="85"/>
        <v>828.506756</v>
      </c>
      <c r="AR702" s="83"/>
      <c r="AS702" s="83"/>
      <c r="AT702" s="83"/>
      <c r="AU702" s="64"/>
      <c r="AV702" s="55">
        <f t="shared" si="86"/>
        <v>838.53555759999995</v>
      </c>
      <c r="AW702" s="86"/>
      <c r="AX702" s="86"/>
      <c r="AY702" s="86"/>
      <c r="AZ702" s="8"/>
      <c r="BA702" s="5">
        <f t="shared" si="87"/>
        <v>2.3123362569768902</v>
      </c>
      <c r="BB702" s="5"/>
      <c r="BC702" t="s">
        <v>14</v>
      </c>
      <c r="BD702" s="9" t="s">
        <v>15</v>
      </c>
    </row>
    <row r="703" spans="1:56" x14ac:dyDescent="0.3">
      <c r="A703" t="s">
        <v>2437</v>
      </c>
      <c r="B703" t="s">
        <v>932</v>
      </c>
      <c r="D703" s="7">
        <v>12.9</v>
      </c>
      <c r="E703" t="s">
        <v>10</v>
      </c>
      <c r="F703" t="s">
        <v>11</v>
      </c>
      <c r="G703" t="s">
        <v>2438</v>
      </c>
      <c r="I703" t="s">
        <v>2439</v>
      </c>
      <c r="O703">
        <v>41608</v>
      </c>
      <c r="P703">
        <v>727.59618660000001</v>
      </c>
      <c r="R703" s="56">
        <f t="shared" si="80"/>
        <v>750.58540700000003</v>
      </c>
      <c r="S703" s="90">
        <v>750.58259999999996</v>
      </c>
      <c r="T703" s="90">
        <v>750.58169999999996</v>
      </c>
      <c r="U703" s="90">
        <v>750.58479999999997</v>
      </c>
      <c r="V703" s="8">
        <v>286.33333333333331</v>
      </c>
      <c r="W703" s="55">
        <f t="shared" si="81"/>
        <v>728.60346306999998</v>
      </c>
      <c r="X703" s="86">
        <v>728.60500000000002</v>
      </c>
      <c r="Y703" s="86">
        <v>728.60080000000005</v>
      </c>
      <c r="Z703" s="86">
        <v>728.6028</v>
      </c>
      <c r="AA703" s="8">
        <v>287.89999999999998</v>
      </c>
      <c r="AB703" s="56">
        <f t="shared" si="82"/>
        <v>745.63001040000006</v>
      </c>
      <c r="AF703" s="64"/>
      <c r="AG703" s="55">
        <f t="shared" si="83"/>
        <v>710.59289239999998</v>
      </c>
      <c r="AH703" s="86"/>
      <c r="AI703" s="86"/>
      <c r="AJ703" s="86"/>
      <c r="AK703" s="64">
        <v>287.93333333333334</v>
      </c>
      <c r="AL703" s="55">
        <f t="shared" si="84"/>
        <v>726.58891059999996</v>
      </c>
      <c r="AP703" s="64"/>
      <c r="AQ703" s="65">
        <f t="shared" si="85"/>
        <v>762.56558819999998</v>
      </c>
      <c r="AR703" s="83"/>
      <c r="AS703" s="83"/>
      <c r="AT703" s="83"/>
      <c r="AU703" s="64"/>
      <c r="AV703" s="55">
        <f t="shared" si="86"/>
        <v>772.59438979999993</v>
      </c>
      <c r="AW703" s="86"/>
      <c r="AX703" s="86"/>
      <c r="AY703" s="86"/>
      <c r="AZ703" s="8">
        <v>290.63333333333333</v>
      </c>
      <c r="BA703" s="5">
        <f t="shared" si="87"/>
        <v>100</v>
      </c>
      <c r="BB703" s="5"/>
      <c r="BC703" t="s">
        <v>14</v>
      </c>
      <c r="BD703" s="9" t="s">
        <v>15</v>
      </c>
    </row>
    <row r="704" spans="1:56" x14ac:dyDescent="0.3">
      <c r="A704" s="51" t="s">
        <v>2440</v>
      </c>
      <c r="B704" t="s">
        <v>2441</v>
      </c>
      <c r="D704" s="7">
        <v>8</v>
      </c>
      <c r="E704" t="s">
        <v>10</v>
      </c>
      <c r="F704" t="s">
        <v>11</v>
      </c>
      <c r="G704" t="s">
        <v>2442</v>
      </c>
      <c r="I704" t="s">
        <v>2443</v>
      </c>
      <c r="O704">
        <v>43404</v>
      </c>
      <c r="P704">
        <v>427.40252279999999</v>
      </c>
      <c r="R704" s="56">
        <f t="shared" si="80"/>
        <v>450.39174320000001</v>
      </c>
      <c r="S704" s="90">
        <v>450.3886</v>
      </c>
      <c r="T704" s="90">
        <v>450.38900000000001</v>
      </c>
      <c r="U704" s="90">
        <v>450.38569999999999</v>
      </c>
      <c r="V704" s="8">
        <v>226.36666666666667</v>
      </c>
      <c r="W704" s="55">
        <f t="shared" si="81"/>
        <v>428.40979927000001</v>
      </c>
      <c r="X704" s="86">
        <v>428.40809999999999</v>
      </c>
      <c r="Y704" s="86">
        <v>428.40879999999999</v>
      </c>
      <c r="Z704" s="86">
        <v>428.41</v>
      </c>
      <c r="AA704" s="52">
        <v>229.77</v>
      </c>
      <c r="AB704" s="56">
        <f t="shared" si="82"/>
        <v>445.43634659999998</v>
      </c>
      <c r="AF704" s="64"/>
      <c r="AG704" s="55">
        <f t="shared" si="83"/>
        <v>410.39922860000001</v>
      </c>
      <c r="AH704" s="86"/>
      <c r="AI704" s="86"/>
      <c r="AJ704" s="86"/>
      <c r="AK704" s="64">
        <v>230.20000000000002</v>
      </c>
      <c r="AL704" s="55">
        <f t="shared" si="84"/>
        <v>426.3952468</v>
      </c>
      <c r="AP704" s="64">
        <v>231.19999999999996</v>
      </c>
      <c r="AQ704" s="65">
        <f t="shared" si="85"/>
        <v>462.37192440000001</v>
      </c>
      <c r="AR704" s="83"/>
      <c r="AS704" s="83"/>
      <c r="AT704" s="83"/>
      <c r="AU704" s="64">
        <v>224.63333333333333</v>
      </c>
      <c r="AV704" s="55">
        <f t="shared" si="86"/>
        <v>472.40072600000002</v>
      </c>
      <c r="AW704" s="86"/>
      <c r="AX704" s="86"/>
      <c r="AY704" s="86"/>
      <c r="AZ704" s="8">
        <v>230.36666666666667</v>
      </c>
      <c r="BA704" s="5">
        <f t="shared" si="87"/>
        <v>-0.62236149192668755</v>
      </c>
      <c r="BB704" s="5"/>
      <c r="BC704" t="s">
        <v>14</v>
      </c>
      <c r="BD704" s="9" t="s">
        <v>15</v>
      </c>
    </row>
    <row r="705" spans="1:56" x14ac:dyDescent="0.3">
      <c r="A705" t="s">
        <v>2444</v>
      </c>
      <c r="B705" t="s">
        <v>1850</v>
      </c>
      <c r="D705" s="7">
        <v>3.7</v>
      </c>
      <c r="E705" t="s">
        <v>10</v>
      </c>
      <c r="F705" t="s">
        <v>11</v>
      </c>
      <c r="G705" t="s">
        <v>2445</v>
      </c>
      <c r="I705" t="s">
        <v>2446</v>
      </c>
      <c r="O705">
        <v>1968949</v>
      </c>
      <c r="P705">
        <v>489.36653360000003</v>
      </c>
      <c r="R705" s="56">
        <f t="shared" si="80"/>
        <v>512.35575400000005</v>
      </c>
      <c r="S705" s="90">
        <v>512.35640000000001</v>
      </c>
      <c r="T705" s="90">
        <v>512.35389999999995</v>
      </c>
      <c r="U705" s="90">
        <v>512.35530000000006</v>
      </c>
      <c r="V705" s="8">
        <v>233.6</v>
      </c>
      <c r="W705" s="55">
        <f t="shared" si="81"/>
        <v>490.37381007000005</v>
      </c>
      <c r="X705" s="86">
        <v>490.36950000000002</v>
      </c>
      <c r="Y705" s="86">
        <v>490.37329999999997</v>
      </c>
      <c r="Z705" s="86">
        <v>490.3725</v>
      </c>
      <c r="AA705" s="8">
        <v>229.03333333333333</v>
      </c>
      <c r="AB705" s="56">
        <f t="shared" si="82"/>
        <v>507.40035740000002</v>
      </c>
      <c r="AF705" s="64"/>
      <c r="AG705" s="55">
        <f t="shared" si="83"/>
        <v>472.36323940000005</v>
      </c>
      <c r="AH705" s="86"/>
      <c r="AI705" s="86"/>
      <c r="AJ705" s="86"/>
      <c r="AK705" s="64"/>
      <c r="AL705" s="55">
        <f t="shared" si="84"/>
        <v>488.35925760000003</v>
      </c>
      <c r="AP705" s="64"/>
      <c r="AQ705" s="65">
        <f t="shared" si="85"/>
        <v>524.33593519999999</v>
      </c>
      <c r="AR705" s="83"/>
      <c r="AS705" s="83"/>
      <c r="AT705" s="83"/>
      <c r="AU705" s="64">
        <v>231.93333333333331</v>
      </c>
      <c r="AV705" s="55">
        <f t="shared" si="86"/>
        <v>534.36473680000006</v>
      </c>
      <c r="AW705" s="86"/>
      <c r="AX705" s="86"/>
      <c r="AY705" s="86"/>
      <c r="AZ705" s="8">
        <v>234.6</v>
      </c>
      <c r="BA705" s="5">
        <f t="shared" si="87"/>
        <v>100</v>
      </c>
      <c r="BB705" s="5"/>
      <c r="BC705" t="s">
        <v>14</v>
      </c>
      <c r="BD705" s="9" t="s">
        <v>15</v>
      </c>
    </row>
    <row r="706" spans="1:56" x14ac:dyDescent="0.3">
      <c r="A706" t="s">
        <v>2447</v>
      </c>
      <c r="B706" t="s">
        <v>2448</v>
      </c>
      <c r="D706" s="7">
        <v>7.2</v>
      </c>
      <c r="E706" t="s">
        <v>10</v>
      </c>
      <c r="F706" t="s">
        <v>11</v>
      </c>
      <c r="G706" t="s">
        <v>2449</v>
      </c>
      <c r="I706" t="s">
        <v>2450</v>
      </c>
      <c r="O706">
        <v>624464</v>
      </c>
      <c r="P706">
        <v>443.39743779999998</v>
      </c>
      <c r="R706" s="56">
        <f t="shared" si="80"/>
        <v>466.3866582</v>
      </c>
      <c r="S706" s="90">
        <v>466.38679999999999</v>
      </c>
      <c r="T706" s="90">
        <v>466.38690000000003</v>
      </c>
      <c r="U706" s="90">
        <v>466.38150000000002</v>
      </c>
      <c r="V706" s="8">
        <v>231.9</v>
      </c>
      <c r="W706" s="55">
        <f t="shared" si="81"/>
        <v>444.40471427</v>
      </c>
      <c r="X706" s="86">
        <v>444.4051</v>
      </c>
      <c r="Y706" s="86">
        <v>444.4042</v>
      </c>
      <c r="Z706" s="86">
        <v>444.40429999999998</v>
      </c>
      <c r="AA706" s="8">
        <v>230.79999999999998</v>
      </c>
      <c r="AB706" s="56">
        <f t="shared" si="82"/>
        <v>461.43126159999997</v>
      </c>
      <c r="AF706" s="64"/>
      <c r="AG706" s="55">
        <f t="shared" si="83"/>
        <v>426.39414360000001</v>
      </c>
      <c r="AH706" s="86"/>
      <c r="AI706" s="86"/>
      <c r="AJ706" s="86"/>
      <c r="AK706" s="64">
        <v>231.19999999999996</v>
      </c>
      <c r="AL706" s="55">
        <f t="shared" si="84"/>
        <v>442.39016179999999</v>
      </c>
      <c r="AP706" s="64">
        <v>232.30000000000004</v>
      </c>
      <c r="AQ706" s="65">
        <f t="shared" si="85"/>
        <v>478.3668394</v>
      </c>
      <c r="AR706" s="83"/>
      <c r="AS706" s="83"/>
      <c r="AT706" s="83"/>
      <c r="AU706" s="64">
        <v>226.79999999999998</v>
      </c>
      <c r="AV706" s="55">
        <f t="shared" si="86"/>
        <v>488.39564100000001</v>
      </c>
      <c r="AW706" s="86"/>
      <c r="AX706" s="86"/>
      <c r="AY706" s="86"/>
      <c r="AZ706" s="8">
        <v>231.63333333333333</v>
      </c>
      <c r="BA706" s="5">
        <f t="shared" si="87"/>
        <v>-0.64991334488737307</v>
      </c>
      <c r="BB706" s="5"/>
      <c r="BC706" t="s">
        <v>14</v>
      </c>
      <c r="BD706" s="9" t="s">
        <v>15</v>
      </c>
    </row>
    <row r="707" spans="1:56" x14ac:dyDescent="0.3">
      <c r="A707" t="s">
        <v>2451</v>
      </c>
      <c r="B707" t="s">
        <v>2452</v>
      </c>
      <c r="D707" s="7">
        <v>1</v>
      </c>
      <c r="E707" t="s">
        <v>10</v>
      </c>
      <c r="F707" t="s">
        <v>11</v>
      </c>
      <c r="G707" t="s">
        <v>2453</v>
      </c>
      <c r="I707" t="s">
        <v>2454</v>
      </c>
      <c r="O707">
        <v>40805</v>
      </c>
      <c r="P707">
        <v>455.19202339999998</v>
      </c>
      <c r="R707" s="56">
        <f t="shared" ref="R707:R724" si="88">P707+22.989769-0.0005486</f>
        <v>478.1812438</v>
      </c>
      <c r="S707" s="90">
        <v>478.17599999999999</v>
      </c>
      <c r="T707" s="90">
        <v>478.17750000000001</v>
      </c>
      <c r="U707" s="90">
        <v>478.1764</v>
      </c>
      <c r="V707" s="8">
        <v>208.80000000000004</v>
      </c>
      <c r="W707" s="55">
        <f t="shared" ref="W707:W724" si="89">P707+1.00727647</f>
        <v>456.19929987</v>
      </c>
      <c r="X707" s="86">
        <v>456.19810000000001</v>
      </c>
      <c r="Y707" s="86">
        <v>456.19659999999999</v>
      </c>
      <c r="Z707" s="86">
        <v>456.1961</v>
      </c>
      <c r="AA707" s="8">
        <v>205.96666666666667</v>
      </c>
      <c r="AB707" s="56">
        <f t="shared" ref="AB707:AB724" si="90">P707+18.0343724-0.0005486</f>
        <v>473.22584719999998</v>
      </c>
      <c r="AF707" s="64"/>
      <c r="AG707" s="55">
        <f t="shared" ref="AG707:AG724" si="91">P707-18.0105642+1.00727</f>
        <v>438.18872920000001</v>
      </c>
      <c r="AH707" s="86"/>
      <c r="AI707" s="86"/>
      <c r="AJ707" s="86"/>
      <c r="AK707" s="64"/>
      <c r="AL707" s="55">
        <f t="shared" ref="AL707:AL724" si="92">P707-1.007276</f>
        <v>454.18474739999999</v>
      </c>
      <c r="AP707" s="64">
        <v>211.1</v>
      </c>
      <c r="AQ707" s="65">
        <f t="shared" ref="AQ707:AQ724" si="93">P707+34.968853+0.0005486</f>
        <v>490.16142500000001</v>
      </c>
      <c r="AR707" s="83"/>
      <c r="AS707" s="83"/>
      <c r="AT707" s="83"/>
      <c r="AU707" s="64"/>
      <c r="AV707" s="55">
        <f t="shared" ref="AV707:AV724" si="94">P707-1.007276+46.0054792</f>
        <v>500.19022660000002</v>
      </c>
      <c r="AW707" s="86"/>
      <c r="AX707" s="86"/>
      <c r="AY707" s="86"/>
      <c r="AZ707" s="8"/>
      <c r="BA707" s="5">
        <f t="shared" ref="BA707:BA723" si="95">(AA707-AP707)/AA707*100</f>
        <v>-2.4923126719533868</v>
      </c>
      <c r="BB707" s="5"/>
      <c r="BC707" t="s">
        <v>14</v>
      </c>
      <c r="BD707" s="9" t="s">
        <v>15</v>
      </c>
    </row>
    <row r="708" spans="1:56" x14ac:dyDescent="0.3">
      <c r="A708" t="s">
        <v>2455</v>
      </c>
      <c r="B708" t="s">
        <v>2456</v>
      </c>
      <c r="D708" s="7">
        <v>0.9</v>
      </c>
      <c r="E708" t="s">
        <v>10</v>
      </c>
      <c r="F708" t="s">
        <v>11</v>
      </c>
      <c r="G708" t="s">
        <v>2457</v>
      </c>
      <c r="I708" t="s">
        <v>2458</v>
      </c>
      <c r="O708">
        <v>40330</v>
      </c>
      <c r="P708">
        <v>369.19162920000002</v>
      </c>
      <c r="R708" s="56">
        <f t="shared" si="88"/>
        <v>392.18084960000004</v>
      </c>
      <c r="S708" s="90">
        <v>392.1798</v>
      </c>
      <c r="T708" s="90">
        <v>392.17849999999999</v>
      </c>
      <c r="U708" s="90">
        <v>392.1782</v>
      </c>
      <c r="V708" s="8">
        <v>200.19999999999996</v>
      </c>
      <c r="W708" s="55">
        <f t="shared" si="89"/>
        <v>370.19890567000004</v>
      </c>
      <c r="X708" s="86">
        <v>370.19720000000001</v>
      </c>
      <c r="Y708" s="86">
        <v>370.19900000000001</v>
      </c>
      <c r="Z708" s="86">
        <v>370.20170000000002</v>
      </c>
      <c r="AA708" s="8">
        <v>195.69999999999996</v>
      </c>
      <c r="AB708" s="56">
        <f t="shared" si="90"/>
        <v>387.22545300000002</v>
      </c>
      <c r="AF708" s="64"/>
      <c r="AG708" s="55">
        <f t="shared" si="91"/>
        <v>352.18833500000005</v>
      </c>
      <c r="AH708" s="86"/>
      <c r="AI708" s="86"/>
      <c r="AJ708" s="86"/>
      <c r="AK708" s="64"/>
      <c r="AL708" s="55">
        <f t="shared" si="92"/>
        <v>368.18435320000003</v>
      </c>
      <c r="AP708" s="64"/>
      <c r="AQ708" s="65">
        <f t="shared" si="93"/>
        <v>404.16103080000005</v>
      </c>
      <c r="AR708" s="83"/>
      <c r="AS708" s="83"/>
      <c r="AT708" s="83"/>
      <c r="AU708" s="64"/>
      <c r="AV708" s="55">
        <f t="shared" si="94"/>
        <v>414.18983240000006</v>
      </c>
      <c r="AW708" s="86"/>
      <c r="AX708" s="86"/>
      <c r="AY708" s="86"/>
      <c r="AZ708" s="8">
        <v>208.43333333333331</v>
      </c>
      <c r="BA708" s="5">
        <f t="shared" si="95"/>
        <v>100</v>
      </c>
      <c r="BB708" s="5"/>
      <c r="BC708" t="s">
        <v>14</v>
      </c>
      <c r="BD708" s="9" t="s">
        <v>15</v>
      </c>
    </row>
    <row r="709" spans="1:56" x14ac:dyDescent="0.3">
      <c r="A709" t="s">
        <v>2459</v>
      </c>
      <c r="B709" t="s">
        <v>1696</v>
      </c>
      <c r="D709" s="7">
        <v>9.3000000000000007</v>
      </c>
      <c r="E709" t="s">
        <v>10</v>
      </c>
      <c r="F709" t="s">
        <v>11</v>
      </c>
      <c r="G709" t="s">
        <v>2460</v>
      </c>
      <c r="I709" t="s">
        <v>2461</v>
      </c>
      <c r="O709">
        <v>1968860</v>
      </c>
      <c r="P709">
        <v>497.44438539999999</v>
      </c>
      <c r="R709" s="56">
        <f t="shared" si="88"/>
        <v>520.43360580000001</v>
      </c>
      <c r="S709" s="90">
        <v>520.43409999999994</v>
      </c>
      <c r="T709" s="90">
        <v>520.43409999999994</v>
      </c>
      <c r="U709" s="90">
        <v>520.43529999999998</v>
      </c>
      <c r="V709" s="8">
        <v>245.66666666666666</v>
      </c>
      <c r="W709" s="55">
        <f t="shared" si="89"/>
        <v>498.45166187000001</v>
      </c>
      <c r="X709" s="86">
        <v>498.44929999999999</v>
      </c>
      <c r="Y709" s="86">
        <v>498.44920000000002</v>
      </c>
      <c r="Z709" s="86">
        <v>498.44619999999998</v>
      </c>
      <c r="AA709" s="8">
        <v>245.03333333333333</v>
      </c>
      <c r="AB709" s="56">
        <f t="shared" si="90"/>
        <v>515.47820920000004</v>
      </c>
      <c r="AF709" s="64"/>
      <c r="AG709" s="55">
        <f t="shared" si="91"/>
        <v>480.44109120000002</v>
      </c>
      <c r="AH709" s="86"/>
      <c r="AI709" s="86"/>
      <c r="AJ709" s="86"/>
      <c r="AK709" s="64">
        <v>244.83333333333334</v>
      </c>
      <c r="AL709" s="55">
        <f t="shared" si="92"/>
        <v>496.4371094</v>
      </c>
      <c r="AP709" s="64">
        <v>246.9</v>
      </c>
      <c r="AQ709" s="65">
        <f t="shared" si="93"/>
        <v>532.41378699999996</v>
      </c>
      <c r="AR709" s="83"/>
      <c r="AS709" s="83"/>
      <c r="AT709" s="83"/>
      <c r="AU709" s="64">
        <v>241.19999999999996</v>
      </c>
      <c r="AV709" s="55">
        <f t="shared" si="94"/>
        <v>542.44258860000002</v>
      </c>
      <c r="AW709" s="86"/>
      <c r="AX709" s="86"/>
      <c r="AY709" s="86"/>
      <c r="AZ709" s="8">
        <v>246.23333333333335</v>
      </c>
      <c r="BA709" s="5">
        <f t="shared" si="95"/>
        <v>-0.76180111549449359</v>
      </c>
      <c r="BB709" s="5"/>
      <c r="BC709" t="s">
        <v>14</v>
      </c>
      <c r="BD709" s="9" t="s">
        <v>15</v>
      </c>
    </row>
    <row r="710" spans="1:56" x14ac:dyDescent="0.3">
      <c r="A710" t="s">
        <v>2462</v>
      </c>
      <c r="B710" t="s">
        <v>2463</v>
      </c>
      <c r="D710" s="7">
        <v>10.7</v>
      </c>
      <c r="E710" t="s">
        <v>10</v>
      </c>
      <c r="F710" t="s">
        <v>11</v>
      </c>
      <c r="G710" t="s">
        <v>2464</v>
      </c>
      <c r="I710" t="s">
        <v>2465</v>
      </c>
      <c r="O710">
        <v>80135</v>
      </c>
      <c r="P710">
        <v>822.52580139999998</v>
      </c>
      <c r="R710" s="56">
        <f t="shared" si="88"/>
        <v>845.5150218</v>
      </c>
      <c r="V710" s="8"/>
      <c r="W710" s="55">
        <f t="shared" si="89"/>
        <v>823.53307786999994</v>
      </c>
      <c r="X710" s="86">
        <v>823.52769999999998</v>
      </c>
      <c r="Y710" s="86">
        <v>823.53229999999996</v>
      </c>
      <c r="Z710" s="86">
        <v>823.53089999999997</v>
      </c>
      <c r="AA710" s="8">
        <v>295.16666666666669</v>
      </c>
      <c r="AB710" s="56">
        <f t="shared" si="90"/>
        <v>840.55962520000003</v>
      </c>
      <c r="AF710" s="64">
        <v>295.13333333333333</v>
      </c>
      <c r="AG710" s="55">
        <f t="shared" si="91"/>
        <v>805.52250719999995</v>
      </c>
      <c r="AH710" s="86"/>
      <c r="AI710" s="86"/>
      <c r="AJ710" s="86"/>
      <c r="AK710" s="64"/>
      <c r="AL710" s="55">
        <f t="shared" si="92"/>
        <v>821.51852539999993</v>
      </c>
      <c r="AP710" s="64">
        <v>288</v>
      </c>
      <c r="AQ710" s="65">
        <f t="shared" si="93"/>
        <v>857.49520299999995</v>
      </c>
      <c r="AR710" s="83"/>
      <c r="AS710" s="83"/>
      <c r="AT710" s="83"/>
      <c r="AU710" s="64"/>
      <c r="AV710" s="55">
        <f t="shared" si="94"/>
        <v>867.5240045999999</v>
      </c>
      <c r="AW710" s="86"/>
      <c r="AX710" s="86"/>
      <c r="AY710" s="86"/>
      <c r="AZ710" s="8"/>
      <c r="BA710" s="5">
        <f t="shared" si="95"/>
        <v>2.4280067758328689</v>
      </c>
      <c r="BB710" s="5"/>
      <c r="BC710" t="s">
        <v>14</v>
      </c>
      <c r="BD710" s="9" t="s">
        <v>15</v>
      </c>
    </row>
    <row r="711" spans="1:56" x14ac:dyDescent="0.3">
      <c r="A711" t="s">
        <v>2466</v>
      </c>
      <c r="B711" t="s">
        <v>2467</v>
      </c>
      <c r="D711" s="7">
        <v>6.2</v>
      </c>
      <c r="E711" t="s">
        <v>10</v>
      </c>
      <c r="F711" t="s">
        <v>11</v>
      </c>
      <c r="G711" t="s">
        <v>2468</v>
      </c>
      <c r="I711" t="s">
        <v>2469</v>
      </c>
      <c r="O711">
        <v>24082</v>
      </c>
      <c r="P711">
        <v>424.25897659999998</v>
      </c>
      <c r="R711" s="56">
        <f t="shared" si="88"/>
        <v>447.248197</v>
      </c>
      <c r="V711" s="8"/>
      <c r="W711" s="55">
        <f t="shared" si="89"/>
        <v>425.26625307</v>
      </c>
      <c r="AA711" s="8"/>
      <c r="AB711" s="56">
        <f t="shared" si="90"/>
        <v>442.29280039999998</v>
      </c>
      <c r="AF711" s="64"/>
      <c r="AG711" s="55">
        <f t="shared" si="91"/>
        <v>407.25568240000001</v>
      </c>
      <c r="AH711" s="86"/>
      <c r="AI711" s="86"/>
      <c r="AJ711" s="86"/>
      <c r="AK711" s="64">
        <v>210.86666666666667</v>
      </c>
      <c r="AL711" s="55">
        <f t="shared" si="92"/>
        <v>423.25170059999999</v>
      </c>
      <c r="AP711" s="64">
        <v>204.96666666666667</v>
      </c>
      <c r="AQ711" s="65">
        <f t="shared" si="93"/>
        <v>459.22837820000001</v>
      </c>
      <c r="AR711" s="83"/>
      <c r="AS711" s="83"/>
      <c r="AT711" s="83"/>
      <c r="AU711" s="64"/>
      <c r="AV711" s="55">
        <f t="shared" si="94"/>
        <v>469.25717980000002</v>
      </c>
      <c r="AW711" s="86"/>
      <c r="AX711" s="86"/>
      <c r="AY711" s="86"/>
      <c r="AZ711" s="8"/>
      <c r="BA711" s="5" t="e">
        <f t="shared" si="95"/>
        <v>#DIV/0!</v>
      </c>
      <c r="BB711" s="5"/>
      <c r="BC711" t="s">
        <v>14</v>
      </c>
      <c r="BD711" s="9" t="s">
        <v>15</v>
      </c>
    </row>
    <row r="712" spans="1:56" x14ac:dyDescent="0.3">
      <c r="A712" t="s">
        <v>2470</v>
      </c>
      <c r="B712" t="s">
        <v>2172</v>
      </c>
      <c r="D712" s="7">
        <v>14.9</v>
      </c>
      <c r="E712" t="s">
        <v>10</v>
      </c>
      <c r="F712" t="s">
        <v>11</v>
      </c>
      <c r="G712" t="s">
        <v>2471</v>
      </c>
      <c r="I712" t="s">
        <v>2472</v>
      </c>
      <c r="O712">
        <v>1968957</v>
      </c>
      <c r="P712">
        <v>813.62472179999997</v>
      </c>
      <c r="R712" s="56">
        <f t="shared" si="88"/>
        <v>836.6139422</v>
      </c>
      <c r="S712" s="90">
        <v>836.61239999999998</v>
      </c>
      <c r="T712" s="90">
        <v>836.60969999999998</v>
      </c>
      <c r="U712" s="90">
        <v>836.6114</v>
      </c>
      <c r="V712" s="8">
        <v>304.20000000000005</v>
      </c>
      <c r="W712" s="55">
        <f t="shared" si="89"/>
        <v>814.63199826999994</v>
      </c>
      <c r="X712" s="86">
        <v>814.63419999999996</v>
      </c>
      <c r="Y712" s="86">
        <v>814.62710000000004</v>
      </c>
      <c r="Z712" s="86">
        <v>814.62950000000001</v>
      </c>
      <c r="AA712" s="8">
        <v>301.76666666666665</v>
      </c>
      <c r="AB712" s="56">
        <f t="shared" si="90"/>
        <v>831.65854560000002</v>
      </c>
      <c r="AF712" s="64"/>
      <c r="AG712" s="55">
        <f t="shared" si="91"/>
        <v>796.62142759999995</v>
      </c>
      <c r="AH712" s="86"/>
      <c r="AI712" s="86"/>
      <c r="AJ712" s="86"/>
      <c r="AK712" s="64"/>
      <c r="AL712" s="55">
        <f t="shared" si="92"/>
        <v>812.61744579999993</v>
      </c>
      <c r="AP712" s="64"/>
      <c r="AQ712" s="65">
        <f t="shared" si="93"/>
        <v>848.59412339999994</v>
      </c>
      <c r="AR712" s="83"/>
      <c r="AS712" s="83"/>
      <c r="AT712" s="83"/>
      <c r="AU712" s="64"/>
      <c r="AV712" s="55">
        <f t="shared" si="94"/>
        <v>858.6229249999999</v>
      </c>
      <c r="AW712" s="86"/>
      <c r="AX712" s="86"/>
      <c r="AY712" s="86"/>
      <c r="AZ712" s="8">
        <v>304.60000000000002</v>
      </c>
      <c r="BA712" s="5">
        <f t="shared" si="95"/>
        <v>100</v>
      </c>
      <c r="BB712" s="5"/>
      <c r="BC712" t="s">
        <v>14</v>
      </c>
      <c r="BD712" s="9" t="s">
        <v>15</v>
      </c>
    </row>
    <row r="713" spans="1:56" x14ac:dyDescent="0.3">
      <c r="A713" t="s">
        <v>2473</v>
      </c>
      <c r="B713" t="s">
        <v>1348</v>
      </c>
      <c r="D713" s="7">
        <v>6.6</v>
      </c>
      <c r="E713" t="s">
        <v>10</v>
      </c>
      <c r="F713" t="s">
        <v>11</v>
      </c>
      <c r="G713" t="s">
        <v>2474</v>
      </c>
      <c r="I713" t="s">
        <v>2475</v>
      </c>
      <c r="O713">
        <v>4251</v>
      </c>
      <c r="P713">
        <v>356.292644</v>
      </c>
      <c r="R713" s="56">
        <f t="shared" si="88"/>
        <v>379.28186440000002</v>
      </c>
      <c r="S713" s="90">
        <v>379.28039999999999</v>
      </c>
      <c r="T713" s="90">
        <v>379.28030000000001</v>
      </c>
      <c r="U713" s="90">
        <v>379.28100000000001</v>
      </c>
      <c r="V713" s="8">
        <v>197.9</v>
      </c>
      <c r="W713" s="55">
        <f t="shared" si="89"/>
        <v>357.29992047000002</v>
      </c>
      <c r="AA713" s="8"/>
      <c r="AB713" s="56">
        <f t="shared" si="90"/>
        <v>374.32646779999999</v>
      </c>
      <c r="AF713" s="64"/>
      <c r="AG713" s="55">
        <f t="shared" si="91"/>
        <v>339.28934980000002</v>
      </c>
      <c r="AH713" s="86"/>
      <c r="AI713" s="86"/>
      <c r="AJ713" s="86"/>
      <c r="AK713" s="64"/>
      <c r="AL713" s="55">
        <f t="shared" si="92"/>
        <v>355.28536800000001</v>
      </c>
      <c r="AP713" s="64"/>
      <c r="AQ713" s="65">
        <f t="shared" si="93"/>
        <v>391.26204560000002</v>
      </c>
      <c r="AR713" s="83"/>
      <c r="AS713" s="83"/>
      <c r="AT713" s="83"/>
      <c r="AU713" s="64"/>
      <c r="AV713" s="55">
        <f t="shared" si="94"/>
        <v>401.29084720000003</v>
      </c>
      <c r="AW713" s="86"/>
      <c r="AX713" s="86"/>
      <c r="AY713" s="86"/>
      <c r="AZ713" s="8">
        <v>204.56666666666669</v>
      </c>
      <c r="BA713" s="5" t="e">
        <f t="shared" si="95"/>
        <v>#DIV/0!</v>
      </c>
      <c r="BB713" s="5"/>
      <c r="BC713" t="s">
        <v>14</v>
      </c>
      <c r="BD713" s="9" t="s">
        <v>15</v>
      </c>
    </row>
    <row r="714" spans="1:56" x14ac:dyDescent="0.3">
      <c r="A714" s="44" t="s">
        <v>2476</v>
      </c>
      <c r="B714" t="s">
        <v>867</v>
      </c>
      <c r="D714" s="7">
        <v>12.3</v>
      </c>
      <c r="E714" t="s">
        <v>10</v>
      </c>
      <c r="F714" t="s">
        <v>11</v>
      </c>
      <c r="G714" t="s">
        <v>2477</v>
      </c>
      <c r="I714" t="s">
        <v>2478</v>
      </c>
      <c r="O714">
        <v>1968953</v>
      </c>
      <c r="P714">
        <v>702.51992800000005</v>
      </c>
      <c r="R714" s="56">
        <f t="shared" si="88"/>
        <v>725.50914840000007</v>
      </c>
      <c r="S714" s="90">
        <v>725.50649999999996</v>
      </c>
      <c r="T714" s="90">
        <v>725.50649999999996</v>
      </c>
      <c r="U714" s="90">
        <v>725.50609999999995</v>
      </c>
      <c r="V714" s="8">
        <v>279.03333333333336</v>
      </c>
      <c r="W714" s="55">
        <f t="shared" si="89"/>
        <v>703.52720447000002</v>
      </c>
      <c r="X714" s="86">
        <v>703.52729999999997</v>
      </c>
      <c r="Y714" s="86">
        <v>703.51900000000001</v>
      </c>
      <c r="Z714" s="86">
        <v>703.52700000000004</v>
      </c>
      <c r="AA714" s="8">
        <v>282.2</v>
      </c>
      <c r="AB714" s="56">
        <f t="shared" si="90"/>
        <v>720.5537518000001</v>
      </c>
      <c r="AF714" s="64">
        <v>281.86666666666667</v>
      </c>
      <c r="AG714" s="55">
        <f t="shared" si="91"/>
        <v>685.51663380000002</v>
      </c>
      <c r="AH714" s="86"/>
      <c r="AI714" s="86"/>
      <c r="AJ714" s="86"/>
      <c r="AK714" s="64"/>
      <c r="AL714" s="55">
        <f t="shared" si="92"/>
        <v>701.512652</v>
      </c>
      <c r="AP714" s="77">
        <v>266.33333333333331</v>
      </c>
      <c r="AQ714" s="65">
        <f t="shared" si="93"/>
        <v>737.48932960000002</v>
      </c>
      <c r="AR714" s="83"/>
      <c r="AS714" s="83"/>
      <c r="AT714" s="83"/>
      <c r="AU714" s="64"/>
      <c r="AV714" s="55">
        <f t="shared" si="94"/>
        <v>747.51813119999997</v>
      </c>
      <c r="AW714" s="86"/>
      <c r="AX714" s="86"/>
      <c r="AY714" s="86"/>
      <c r="AZ714" s="8"/>
      <c r="BA714" s="5">
        <f t="shared" si="95"/>
        <v>5.6224899598393598</v>
      </c>
      <c r="BB714" s="5"/>
      <c r="BC714" t="s">
        <v>14</v>
      </c>
      <c r="BD714" s="9" t="s">
        <v>15</v>
      </c>
    </row>
    <row r="715" spans="1:56" x14ac:dyDescent="0.3">
      <c r="A715" t="s">
        <v>2479</v>
      </c>
      <c r="B715" t="s">
        <v>2480</v>
      </c>
      <c r="D715" s="7">
        <v>18</v>
      </c>
      <c r="E715" t="s">
        <v>10</v>
      </c>
      <c r="F715" t="s">
        <v>11</v>
      </c>
      <c r="G715" t="s">
        <v>2481</v>
      </c>
      <c r="I715" t="s">
        <v>2482</v>
      </c>
      <c r="O715">
        <v>1968955</v>
      </c>
      <c r="P715">
        <v>815.7730186</v>
      </c>
      <c r="R715" s="56">
        <f t="shared" si="88"/>
        <v>838.76223900000002</v>
      </c>
      <c r="S715" s="90">
        <v>838.75900000000001</v>
      </c>
      <c r="T715" s="90">
        <v>838.76220000000001</v>
      </c>
      <c r="U715" s="90">
        <v>838.76689999999996</v>
      </c>
      <c r="V715" s="8">
        <v>315.66666666666669</v>
      </c>
      <c r="W715" s="55">
        <f t="shared" si="89"/>
        <v>816.78029506999997</v>
      </c>
      <c r="X715" s="86">
        <v>816.77449999999999</v>
      </c>
      <c r="Y715" s="86">
        <v>816.77660000000003</v>
      </c>
      <c r="Z715" s="86">
        <v>816.77800000000002</v>
      </c>
      <c r="AA715" s="8">
        <v>317.89999999999998</v>
      </c>
      <c r="AB715" s="56">
        <f t="shared" si="90"/>
        <v>833.80684240000005</v>
      </c>
      <c r="AF715" s="64"/>
      <c r="AG715" s="55">
        <f t="shared" si="91"/>
        <v>798.76972439999997</v>
      </c>
      <c r="AH715" s="86"/>
      <c r="AI715" s="86"/>
      <c r="AJ715" s="86"/>
      <c r="AK715" s="64">
        <v>317.76666666666671</v>
      </c>
      <c r="AL715" s="55">
        <f t="shared" si="92"/>
        <v>814.76574259999995</v>
      </c>
      <c r="AP715" s="64"/>
      <c r="AQ715" s="65">
        <f t="shared" si="93"/>
        <v>850.74242019999997</v>
      </c>
      <c r="AR715" s="83"/>
      <c r="AS715" s="83"/>
      <c r="AT715" s="83"/>
      <c r="AU715" s="64"/>
      <c r="AV715" s="55">
        <f t="shared" si="94"/>
        <v>860.77122179999992</v>
      </c>
      <c r="AW715" s="86"/>
      <c r="AX715" s="86"/>
      <c r="AY715" s="86"/>
      <c r="AZ715" s="8">
        <v>319.13333333333333</v>
      </c>
      <c r="BA715" s="5">
        <f t="shared" si="95"/>
        <v>100</v>
      </c>
      <c r="BB715" s="5"/>
      <c r="BC715" t="s">
        <v>14</v>
      </c>
      <c r="BD715" s="9" t="s">
        <v>15</v>
      </c>
    </row>
    <row r="716" spans="1:56" x14ac:dyDescent="0.3">
      <c r="A716" t="s">
        <v>2483</v>
      </c>
      <c r="B716" t="s">
        <v>2484</v>
      </c>
      <c r="D716" s="7">
        <v>17.899999999999999</v>
      </c>
      <c r="E716" t="s">
        <v>10</v>
      </c>
      <c r="F716" t="s">
        <v>11</v>
      </c>
      <c r="G716" t="s">
        <v>2485</v>
      </c>
      <c r="I716" t="s">
        <v>2486</v>
      </c>
      <c r="O716">
        <v>59991</v>
      </c>
      <c r="P716">
        <v>901.74991539999996</v>
      </c>
      <c r="R716" s="56">
        <f t="shared" si="88"/>
        <v>924.73913579999999</v>
      </c>
      <c r="V716" s="8"/>
      <c r="W716" s="55">
        <f t="shared" si="89"/>
        <v>902.75719186999993</v>
      </c>
      <c r="X716" s="86">
        <v>902.75109999999995</v>
      </c>
      <c r="Y716" s="86">
        <v>902.74760000000003</v>
      </c>
      <c r="Z716" s="86">
        <v>902.75390000000004</v>
      </c>
      <c r="AA716" s="8">
        <v>320.13333333333327</v>
      </c>
      <c r="AB716" s="56">
        <f t="shared" si="90"/>
        <v>919.78373920000001</v>
      </c>
      <c r="AF716" s="64"/>
      <c r="AG716" s="55">
        <f t="shared" si="91"/>
        <v>884.74662119999994</v>
      </c>
      <c r="AH716" s="86"/>
      <c r="AI716" s="86"/>
      <c r="AJ716" s="86"/>
      <c r="AK716" s="64"/>
      <c r="AL716" s="55">
        <f t="shared" si="92"/>
        <v>900.74263939999992</v>
      </c>
      <c r="AP716" s="64"/>
      <c r="AQ716" s="65">
        <f t="shared" si="93"/>
        <v>936.71931699999993</v>
      </c>
      <c r="AR716" s="83"/>
      <c r="AS716" s="83"/>
      <c r="AT716" s="83"/>
      <c r="AU716" s="64"/>
      <c r="AV716" s="55">
        <f t="shared" si="94"/>
        <v>946.74811859999988</v>
      </c>
      <c r="AW716" s="86"/>
      <c r="AX716" s="86"/>
      <c r="AY716" s="86"/>
      <c r="AZ716" s="8">
        <v>323.63333333333338</v>
      </c>
      <c r="BA716" s="5">
        <f t="shared" si="95"/>
        <v>100</v>
      </c>
      <c r="BB716" s="5"/>
      <c r="BC716" t="s">
        <v>14</v>
      </c>
      <c r="BD716" s="9" t="s">
        <v>15</v>
      </c>
    </row>
    <row r="717" spans="1:56" x14ac:dyDescent="0.3">
      <c r="A717" t="s">
        <v>2487</v>
      </c>
      <c r="B717" t="s">
        <v>2488</v>
      </c>
      <c r="D717" s="7">
        <v>17.8</v>
      </c>
      <c r="E717" t="s">
        <v>10</v>
      </c>
      <c r="F717" t="s">
        <v>11</v>
      </c>
      <c r="G717" t="s">
        <v>2489</v>
      </c>
      <c r="I717" t="s">
        <v>2490</v>
      </c>
      <c r="O717">
        <v>60262</v>
      </c>
      <c r="P717">
        <v>953.78121380000005</v>
      </c>
      <c r="R717" s="56">
        <f t="shared" si="88"/>
        <v>976.77043420000007</v>
      </c>
      <c r="S717" s="90">
        <v>976.77760000000001</v>
      </c>
      <c r="T717" s="90">
        <v>976.76459999999997</v>
      </c>
      <c r="U717" s="90">
        <v>976.76289999999995</v>
      </c>
      <c r="V717" s="8">
        <v>328.7</v>
      </c>
      <c r="W717" s="55">
        <f t="shared" si="89"/>
        <v>954.78849027000001</v>
      </c>
      <c r="X717" s="86">
        <v>954.78009999999995</v>
      </c>
      <c r="Y717" s="86">
        <v>954.78409999999997</v>
      </c>
      <c r="Z717" s="86">
        <v>954.7835</v>
      </c>
      <c r="AA717" s="8">
        <v>325.73333333333335</v>
      </c>
      <c r="AB717" s="56">
        <f t="shared" si="90"/>
        <v>971.8150376000001</v>
      </c>
      <c r="AF717" s="64"/>
      <c r="AG717" s="55">
        <f t="shared" si="91"/>
        <v>936.77791960000002</v>
      </c>
      <c r="AH717" s="86"/>
      <c r="AI717" s="86"/>
      <c r="AJ717" s="86"/>
      <c r="AK717" s="64"/>
      <c r="AL717" s="55">
        <f t="shared" si="92"/>
        <v>952.7739378</v>
      </c>
      <c r="AP717" s="64"/>
      <c r="AQ717" s="65">
        <f t="shared" si="93"/>
        <v>988.75061540000002</v>
      </c>
      <c r="AR717" s="83"/>
      <c r="AS717" s="83"/>
      <c r="AT717" s="83"/>
      <c r="AU717" s="64"/>
      <c r="AV717" s="55">
        <f t="shared" si="94"/>
        <v>998.77941699999997</v>
      </c>
      <c r="AW717" s="86"/>
      <c r="AX717" s="86"/>
      <c r="AY717" s="86"/>
      <c r="AZ717" s="8">
        <v>331.13333333333333</v>
      </c>
      <c r="BA717" s="5">
        <f t="shared" si="95"/>
        <v>100</v>
      </c>
      <c r="BB717" s="5"/>
      <c r="BC717" t="s">
        <v>14</v>
      </c>
      <c r="BD717" s="9" t="s">
        <v>15</v>
      </c>
    </row>
    <row r="718" spans="1:56" x14ac:dyDescent="0.3">
      <c r="A718" t="s">
        <v>2491</v>
      </c>
      <c r="B718" t="s">
        <v>385</v>
      </c>
      <c r="D718" s="7">
        <v>1.3</v>
      </c>
      <c r="E718" t="s">
        <v>10</v>
      </c>
      <c r="F718" t="s">
        <v>11</v>
      </c>
      <c r="G718" t="s">
        <v>2492</v>
      </c>
      <c r="I718" t="s">
        <v>2493</v>
      </c>
      <c r="O718">
        <v>5491</v>
      </c>
      <c r="P718">
        <v>408.28755899999999</v>
      </c>
      <c r="R718" s="56">
        <f t="shared" si="88"/>
        <v>431.27677940000001</v>
      </c>
      <c r="S718" s="90">
        <v>431.27030000000002</v>
      </c>
      <c r="T718" s="90">
        <v>431.27510000000001</v>
      </c>
      <c r="U718" s="90">
        <v>431.27300000000002</v>
      </c>
      <c r="V718" s="8">
        <v>204.06666666666669</v>
      </c>
      <c r="W718" s="55">
        <f t="shared" si="89"/>
        <v>409.29483547000001</v>
      </c>
      <c r="X718" s="86">
        <v>409.29300000000001</v>
      </c>
      <c r="Y718" s="86">
        <v>409.29399999999998</v>
      </c>
      <c r="Z718" s="86">
        <v>409.29360000000003</v>
      </c>
      <c r="AA718" s="8">
        <v>203.5</v>
      </c>
      <c r="AB718" s="56">
        <f t="shared" si="90"/>
        <v>426.32138279999998</v>
      </c>
      <c r="AF718" s="64">
        <v>203.1</v>
      </c>
      <c r="AG718" s="55">
        <f t="shared" si="91"/>
        <v>391.28426480000002</v>
      </c>
      <c r="AH718" s="86"/>
      <c r="AI718" s="86"/>
      <c r="AJ718" s="86"/>
      <c r="AK718" s="64"/>
      <c r="AL718" s="55">
        <f t="shared" si="92"/>
        <v>407.280283</v>
      </c>
      <c r="AP718" s="64">
        <v>204.26666666666665</v>
      </c>
      <c r="AQ718" s="65">
        <f t="shared" si="93"/>
        <v>443.25696060000001</v>
      </c>
      <c r="AR718" s="83"/>
      <c r="AS718" s="83"/>
      <c r="AT718" s="83"/>
      <c r="AU718" s="64"/>
      <c r="AV718" s="55">
        <f t="shared" si="94"/>
        <v>453.28576220000002</v>
      </c>
      <c r="AW718" s="86"/>
      <c r="AX718" s="86"/>
      <c r="AY718" s="86"/>
      <c r="AZ718" s="8"/>
      <c r="BA718" s="5">
        <f t="shared" si="95"/>
        <v>-0.37674037674036931</v>
      </c>
      <c r="BB718" s="5"/>
      <c r="BC718" t="s">
        <v>14</v>
      </c>
      <c r="BD718" s="9" t="s">
        <v>15</v>
      </c>
    </row>
    <row r="719" spans="1:56" x14ac:dyDescent="0.3">
      <c r="A719" t="s">
        <v>2494</v>
      </c>
      <c r="B719" t="s">
        <v>2495</v>
      </c>
      <c r="D719" s="7">
        <v>16.899999999999999</v>
      </c>
      <c r="E719" t="s">
        <v>10</v>
      </c>
      <c r="F719" t="s">
        <v>11</v>
      </c>
      <c r="G719" t="s">
        <v>2496</v>
      </c>
      <c r="I719" t="s">
        <v>2497</v>
      </c>
      <c r="O719">
        <v>103339</v>
      </c>
      <c r="P719">
        <v>786.63732059999995</v>
      </c>
      <c r="R719" s="56">
        <f t="shared" si="88"/>
        <v>809.62654099999997</v>
      </c>
      <c r="S719" s="90">
        <v>809.61900000000003</v>
      </c>
      <c r="T719" s="90">
        <v>809.62189999999998</v>
      </c>
      <c r="U719" s="90">
        <v>809.62339999999995</v>
      </c>
      <c r="V719" s="8">
        <v>309.46666666666664</v>
      </c>
      <c r="W719" s="55">
        <f t="shared" si="89"/>
        <v>787.64459706999992</v>
      </c>
      <c r="AA719" s="8"/>
      <c r="AB719" s="56">
        <f t="shared" si="90"/>
        <v>804.6711444</v>
      </c>
      <c r="AF719" s="64">
        <v>311.29999999999995</v>
      </c>
      <c r="AG719" s="55">
        <f t="shared" si="91"/>
        <v>769.63402639999993</v>
      </c>
      <c r="AH719" s="86"/>
      <c r="AI719" s="86"/>
      <c r="AJ719" s="86"/>
      <c r="AK719" s="64"/>
      <c r="AL719" s="55">
        <f t="shared" si="92"/>
        <v>785.63004459999991</v>
      </c>
      <c r="AP719" s="64"/>
      <c r="AQ719" s="65">
        <f t="shared" si="93"/>
        <v>821.60672219999992</v>
      </c>
      <c r="AR719" s="83"/>
      <c r="AS719" s="83"/>
      <c r="AT719" s="83"/>
      <c r="AU719" s="64"/>
      <c r="AV719" s="55">
        <f t="shared" si="94"/>
        <v>831.63552379999987</v>
      </c>
      <c r="AW719" s="86"/>
      <c r="AX719" s="86"/>
      <c r="AY719" s="86"/>
      <c r="AZ719" s="8">
        <v>320.76666666666665</v>
      </c>
      <c r="BA719" s="5" t="e">
        <f t="shared" si="95"/>
        <v>#DIV/0!</v>
      </c>
      <c r="BB719" s="5"/>
      <c r="BC719" t="s">
        <v>14</v>
      </c>
      <c r="BD719" s="9" t="s">
        <v>15</v>
      </c>
    </row>
    <row r="720" spans="1:56" x14ac:dyDescent="0.3">
      <c r="A720" t="s">
        <v>2498</v>
      </c>
      <c r="B720" t="s">
        <v>2499</v>
      </c>
      <c r="D720" s="7">
        <v>5.2</v>
      </c>
      <c r="E720" t="s">
        <v>10</v>
      </c>
      <c r="F720" t="s">
        <v>11</v>
      </c>
      <c r="G720" t="s">
        <v>2500</v>
      </c>
      <c r="I720" t="s">
        <v>2501</v>
      </c>
      <c r="O720">
        <v>40402</v>
      </c>
      <c r="P720">
        <v>479.337557</v>
      </c>
      <c r="R720" s="56">
        <f t="shared" si="88"/>
        <v>502.32677740000003</v>
      </c>
      <c r="S720" s="90">
        <v>502.3236</v>
      </c>
      <c r="T720" s="90">
        <v>502.32479999999998</v>
      </c>
      <c r="U720" s="90">
        <v>502.32369999999997</v>
      </c>
      <c r="V720" s="8">
        <v>229.26666666666665</v>
      </c>
      <c r="W720" s="55">
        <f t="shared" si="89"/>
        <v>480.34483347000003</v>
      </c>
      <c r="X720" s="86">
        <v>480.34320000000002</v>
      </c>
      <c r="Y720" s="86">
        <v>480.34399999999999</v>
      </c>
      <c r="Z720" s="86">
        <v>480.34140000000002</v>
      </c>
      <c r="AA720" s="8">
        <v>228.5</v>
      </c>
      <c r="AB720" s="56">
        <f t="shared" si="90"/>
        <v>497.3713808</v>
      </c>
      <c r="AF720" s="64"/>
      <c r="AG720" s="55">
        <f t="shared" si="91"/>
        <v>462.33426280000003</v>
      </c>
      <c r="AH720" s="86"/>
      <c r="AI720" s="86"/>
      <c r="AJ720" s="86"/>
      <c r="AK720" s="64"/>
      <c r="AL720" s="55">
        <f t="shared" si="92"/>
        <v>478.33028100000001</v>
      </c>
      <c r="AP720" s="64"/>
      <c r="AQ720" s="65">
        <f t="shared" si="93"/>
        <v>514.30695860000003</v>
      </c>
      <c r="AR720" s="83"/>
      <c r="AS720" s="83"/>
      <c r="AT720" s="83"/>
      <c r="AU720" s="64"/>
      <c r="AV720" s="55">
        <f t="shared" si="94"/>
        <v>524.33576019999998</v>
      </c>
      <c r="AW720" s="86"/>
      <c r="AX720" s="86"/>
      <c r="AY720" s="86"/>
      <c r="AZ720" s="8">
        <v>238.16666666666666</v>
      </c>
      <c r="BA720" s="5">
        <f t="shared" si="95"/>
        <v>100</v>
      </c>
      <c r="BB720" s="5"/>
      <c r="BC720" t="s">
        <v>14</v>
      </c>
      <c r="BD720" s="9" t="s">
        <v>15</v>
      </c>
    </row>
    <row r="721" spans="1:56" x14ac:dyDescent="0.3">
      <c r="A721" t="s">
        <v>2502</v>
      </c>
      <c r="B721" t="s">
        <v>1245</v>
      </c>
      <c r="D721" s="7">
        <v>7.1</v>
      </c>
      <c r="E721" t="s">
        <v>10</v>
      </c>
      <c r="F721" t="s">
        <v>11</v>
      </c>
      <c r="G721" t="s">
        <v>2503</v>
      </c>
      <c r="I721" t="s">
        <v>2504</v>
      </c>
      <c r="O721">
        <v>1968956</v>
      </c>
      <c r="P721">
        <v>587.43969460000005</v>
      </c>
      <c r="R721" s="56">
        <f t="shared" si="88"/>
        <v>610.42891500000007</v>
      </c>
      <c r="S721" s="90">
        <v>610.42939999999999</v>
      </c>
      <c r="T721" s="90">
        <v>610.42780000000005</v>
      </c>
      <c r="U721" s="90">
        <v>610.42269999999996</v>
      </c>
      <c r="V721" s="8">
        <v>254.53333333333333</v>
      </c>
      <c r="W721" s="55">
        <f t="shared" si="89"/>
        <v>588.44697107000002</v>
      </c>
      <c r="X721" s="86">
        <v>588.44380000000001</v>
      </c>
      <c r="Y721" s="86">
        <v>588.44619999999998</v>
      </c>
      <c r="Z721" s="86">
        <v>588.44709999999998</v>
      </c>
      <c r="AA721" s="8">
        <v>253.23333333333335</v>
      </c>
      <c r="AB721" s="56">
        <f t="shared" si="90"/>
        <v>605.4735184000001</v>
      </c>
      <c r="AF721" s="64"/>
      <c r="AG721" s="55">
        <f t="shared" si="91"/>
        <v>570.43640040000003</v>
      </c>
      <c r="AH721" s="86"/>
      <c r="AI721" s="86"/>
      <c r="AJ721" s="86"/>
      <c r="AK721" s="64">
        <v>253.43333333333331</v>
      </c>
      <c r="AL721" s="55">
        <f t="shared" si="92"/>
        <v>586.43241860000001</v>
      </c>
      <c r="AP721" s="64">
        <v>257.23333333333335</v>
      </c>
      <c r="AQ721" s="65">
        <f t="shared" si="93"/>
        <v>622.40909620000002</v>
      </c>
      <c r="AR721" s="83"/>
      <c r="AS721" s="83"/>
      <c r="AT721" s="83"/>
      <c r="AU721" s="64"/>
      <c r="AV721" s="55">
        <f t="shared" si="94"/>
        <v>632.43789779999997</v>
      </c>
      <c r="AW721" s="86"/>
      <c r="AX721" s="86"/>
      <c r="AY721" s="86"/>
      <c r="AZ721" s="8">
        <v>256.73333333333335</v>
      </c>
      <c r="BA721" s="5">
        <f t="shared" si="95"/>
        <v>-1.5795708832433852</v>
      </c>
      <c r="BB721" s="5"/>
      <c r="BC721" t="s">
        <v>14</v>
      </c>
      <c r="BD721" s="9" t="s">
        <v>15</v>
      </c>
    </row>
    <row r="722" spans="1:56" x14ac:dyDescent="0.3">
      <c r="A722" t="s">
        <v>2505</v>
      </c>
      <c r="B722" t="s">
        <v>2506</v>
      </c>
      <c r="D722" s="7">
        <v>10.7</v>
      </c>
      <c r="E722" t="s">
        <v>10</v>
      </c>
      <c r="F722" t="s">
        <v>11</v>
      </c>
      <c r="G722" t="s">
        <v>2507</v>
      </c>
      <c r="I722" t="s">
        <v>2508</v>
      </c>
      <c r="O722">
        <v>1968954</v>
      </c>
      <c r="P722">
        <v>467.47020459999999</v>
      </c>
      <c r="R722" s="56">
        <f t="shared" si="88"/>
        <v>490.45942500000001</v>
      </c>
      <c r="S722" s="90">
        <v>490.45420000000001</v>
      </c>
      <c r="T722" s="90">
        <v>490.45769999999999</v>
      </c>
      <c r="U722" s="90">
        <v>490.45229999999998</v>
      </c>
      <c r="V722" s="8">
        <v>237.1</v>
      </c>
      <c r="W722" s="55">
        <f t="shared" si="89"/>
        <v>468.47748107000001</v>
      </c>
      <c r="X722" s="86">
        <v>468.47649999999999</v>
      </c>
      <c r="Y722" s="86">
        <v>468.47340000000003</v>
      </c>
      <c r="Z722" s="86">
        <v>468.47739999999999</v>
      </c>
      <c r="AA722" s="8">
        <v>242.69999999999996</v>
      </c>
      <c r="AB722" s="56">
        <f t="shared" si="90"/>
        <v>485.50402839999998</v>
      </c>
      <c r="AF722" s="64"/>
      <c r="AG722" s="55">
        <f t="shared" si="91"/>
        <v>450.46691040000002</v>
      </c>
      <c r="AH722" s="86"/>
      <c r="AI722" s="86"/>
      <c r="AJ722" s="86"/>
      <c r="AK722" s="64"/>
      <c r="AL722" s="55">
        <f t="shared" si="92"/>
        <v>466.4629286</v>
      </c>
      <c r="AP722" s="64"/>
      <c r="AQ722" s="65">
        <f t="shared" si="93"/>
        <v>502.43960620000001</v>
      </c>
      <c r="AR722" s="83"/>
      <c r="AS722" s="83"/>
      <c r="AT722" s="83"/>
      <c r="AU722" s="64">
        <v>237.03333333333333</v>
      </c>
      <c r="AV722" s="55">
        <f t="shared" si="94"/>
        <v>512.46840780000002</v>
      </c>
      <c r="AW722" s="86"/>
      <c r="AX722" s="86"/>
      <c r="AY722" s="86"/>
      <c r="AZ722" s="8">
        <v>243.16666666666666</v>
      </c>
      <c r="BA722" s="5">
        <f t="shared" si="95"/>
        <v>100</v>
      </c>
      <c r="BB722" s="5"/>
      <c r="BC722" t="s">
        <v>14</v>
      </c>
      <c r="BD722" s="9" t="s">
        <v>15</v>
      </c>
    </row>
    <row r="723" spans="1:56" x14ac:dyDescent="0.3">
      <c r="A723" t="s">
        <v>2509</v>
      </c>
      <c r="B723" t="s">
        <v>2510</v>
      </c>
      <c r="D723" s="7">
        <v>1.3</v>
      </c>
      <c r="E723" t="s">
        <v>10</v>
      </c>
      <c r="F723" t="s">
        <v>11</v>
      </c>
      <c r="G723" t="s">
        <v>2511</v>
      </c>
      <c r="I723" t="s">
        <v>2512</v>
      </c>
      <c r="O723">
        <v>34530</v>
      </c>
      <c r="P723">
        <v>351.2538318</v>
      </c>
      <c r="R723" s="56">
        <f t="shared" si="88"/>
        <v>374.24305220000002</v>
      </c>
      <c r="S723" s="90">
        <v>374.24610000000001</v>
      </c>
      <c r="T723" s="90">
        <v>374.24079999999998</v>
      </c>
      <c r="U723" s="90">
        <v>374.23860000000002</v>
      </c>
      <c r="V723" s="8">
        <v>205.46666666666667</v>
      </c>
      <c r="W723" s="55">
        <f t="shared" si="89"/>
        <v>352.26110827000002</v>
      </c>
      <c r="X723" s="86">
        <v>352.25979999999998</v>
      </c>
      <c r="Y723" s="86">
        <v>352.25869999999998</v>
      </c>
      <c r="Z723" s="86">
        <v>352.26010000000002</v>
      </c>
      <c r="AA723" s="8">
        <v>198.93333333333331</v>
      </c>
      <c r="AB723" s="56">
        <f t="shared" si="90"/>
        <v>369.28765559999999</v>
      </c>
      <c r="AF723" s="64"/>
      <c r="AG723" s="55">
        <f t="shared" si="91"/>
        <v>334.25053760000003</v>
      </c>
      <c r="AH723" s="86"/>
      <c r="AI723" s="86"/>
      <c r="AJ723" s="86"/>
      <c r="AK723" s="64"/>
      <c r="AL723" s="55">
        <f t="shared" si="92"/>
        <v>350.24655580000001</v>
      </c>
      <c r="AP723" s="64"/>
      <c r="AQ723" s="65">
        <f t="shared" si="93"/>
        <v>386.22323340000003</v>
      </c>
      <c r="AR723" s="83"/>
      <c r="AS723" s="83"/>
      <c r="AT723" s="83"/>
      <c r="AU723" s="64"/>
      <c r="AV723" s="55">
        <f t="shared" si="94"/>
        <v>396.25203500000003</v>
      </c>
      <c r="AW723" s="86"/>
      <c r="AX723" s="86"/>
      <c r="AY723" s="86"/>
      <c r="AZ723" s="8">
        <v>208.63333333333333</v>
      </c>
      <c r="BA723" s="5">
        <f t="shared" si="95"/>
        <v>100</v>
      </c>
      <c r="BB723" s="5"/>
      <c r="BC723" t="s">
        <v>14</v>
      </c>
      <c r="BD723" s="9" t="s">
        <v>15</v>
      </c>
    </row>
    <row r="724" spans="1:56" x14ac:dyDescent="0.3">
      <c r="A724" t="s">
        <v>2513</v>
      </c>
      <c r="B724" t="s">
        <v>1606</v>
      </c>
      <c r="D724" s="7">
        <v>0.9</v>
      </c>
      <c r="E724" t="s">
        <v>10</v>
      </c>
      <c r="F724" t="s">
        <v>11</v>
      </c>
      <c r="G724" t="s">
        <v>2514</v>
      </c>
      <c r="I724" t="s">
        <v>2515</v>
      </c>
      <c r="O724">
        <v>3500</v>
      </c>
      <c r="P724">
        <v>354.24061139999998</v>
      </c>
      <c r="R724" s="56">
        <f t="shared" si="88"/>
        <v>377.2298318</v>
      </c>
      <c r="S724" s="90">
        <v>377.22800000000001</v>
      </c>
      <c r="T724" s="90">
        <v>377.22789999999998</v>
      </c>
      <c r="U724" s="90">
        <v>377.22660000000002</v>
      </c>
      <c r="V724" s="8">
        <v>194.33333333333334</v>
      </c>
      <c r="W724" s="55">
        <f t="shared" si="89"/>
        <v>355.24788787</v>
      </c>
      <c r="AA724" s="8"/>
      <c r="AB724" s="56">
        <f t="shared" si="90"/>
        <v>372.27443519999997</v>
      </c>
      <c r="AF724" s="64"/>
      <c r="AG724" s="55">
        <f t="shared" si="91"/>
        <v>337.23731720000001</v>
      </c>
      <c r="AH724" s="86"/>
      <c r="AI724" s="86"/>
      <c r="AJ724" s="86"/>
      <c r="AK724" s="64"/>
      <c r="AL724" s="55">
        <f t="shared" si="92"/>
        <v>353.23333539999999</v>
      </c>
      <c r="AP724" s="64">
        <v>189.9</v>
      </c>
      <c r="AQ724" s="65">
        <f t="shared" si="93"/>
        <v>389.210013</v>
      </c>
      <c r="AR724" s="83"/>
      <c r="AS724" s="83"/>
      <c r="AT724" s="83"/>
      <c r="AU724" s="64"/>
      <c r="AV724" s="55">
        <f t="shared" si="94"/>
        <v>399.23881460000001</v>
      </c>
      <c r="AW724" s="86"/>
      <c r="AX724" s="86"/>
      <c r="AY724" s="86"/>
      <c r="AZ724" s="8"/>
      <c r="BA724" s="5" t="e">
        <f>(AA724-AP724)/AA724*100</f>
        <v>#DIV/0!</v>
      </c>
      <c r="BB724" s="5"/>
      <c r="BC724" t="s">
        <v>14</v>
      </c>
      <c r="BD724" s="9" t="s">
        <v>15</v>
      </c>
    </row>
    <row r="726" spans="1:56" x14ac:dyDescent="0.3">
      <c r="A726" s="5" t="s">
        <v>2676</v>
      </c>
      <c r="Q726" t="s">
        <v>2675</v>
      </c>
      <c r="V726" s="53">
        <f>COUNT(V2:V724)</f>
        <v>622</v>
      </c>
      <c r="W726" s="61"/>
      <c r="X726" s="89"/>
      <c r="Y726" s="89"/>
      <c r="Z726" s="89"/>
      <c r="AA726" s="53">
        <f>COUNT(AA2:AA724)</f>
        <v>570</v>
      </c>
      <c r="AB726" s="85"/>
      <c r="AC726" s="89"/>
      <c r="AD726" s="89"/>
      <c r="AE726" s="89"/>
      <c r="AF726" s="85">
        <f>COUNT(AF2:AF724)</f>
        <v>155</v>
      </c>
      <c r="AG726" s="85"/>
      <c r="AH726" s="89"/>
      <c r="AI726" s="89"/>
      <c r="AJ726" s="89"/>
      <c r="AK726" s="85">
        <f>COUNT(AK2:AK724)</f>
        <v>170</v>
      </c>
      <c r="AL726" s="61"/>
      <c r="AM726" s="89"/>
      <c r="AN726" s="89"/>
      <c r="AO726" s="89"/>
      <c r="AP726" s="85">
        <f>COUNT(AP2:AP724)</f>
        <v>359</v>
      </c>
      <c r="AQ726" s="61"/>
      <c r="AR726" s="89"/>
      <c r="AS726" s="89"/>
      <c r="AT726" s="89"/>
      <c r="AU726" s="85">
        <f>COUNT(AU2:AU724)</f>
        <v>129</v>
      </c>
      <c r="AZ726" s="53">
        <f>COUNT(AZ2:AZ724)</f>
        <v>309</v>
      </c>
    </row>
    <row r="728" spans="1:56" x14ac:dyDescent="0.3">
      <c r="Q728" t="s">
        <v>2677</v>
      </c>
      <c r="V728" s="53">
        <f>V726+AA726+AF726+AK726+AP726+AU726+AZ726</f>
        <v>2314</v>
      </c>
    </row>
    <row r="6647" spans="1:12" x14ac:dyDescent="0.3">
      <c r="A6647" s="1"/>
      <c r="F6647" s="1"/>
      <c r="G6647" s="1"/>
      <c r="H6647" s="1"/>
      <c r="I6647" s="1"/>
      <c r="K6647" s="1"/>
      <c r="L664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EB0B-50CB-4AC3-92DC-EA4C434D98EC}">
  <dimension ref="A1:AH5836"/>
  <sheetViews>
    <sheetView workbookViewId="0">
      <selection activeCell="A45" sqref="A45:A51"/>
    </sheetView>
  </sheetViews>
  <sheetFormatPr defaultRowHeight="14.4" x14ac:dyDescent="0.3"/>
  <cols>
    <col min="1" max="1" width="36.77734375" bestFit="1" customWidth="1"/>
    <col min="2" max="2" width="17.77734375" bestFit="1" customWidth="1"/>
    <col min="3" max="3" width="9.77734375" bestFit="1" customWidth="1"/>
    <col min="4" max="4" width="16.21875" bestFit="1" customWidth="1"/>
    <col min="9" max="13" width="0" hidden="1" customWidth="1"/>
    <col min="16" max="16" width="10" bestFit="1" customWidth="1"/>
    <col min="17" max="17" width="12.44140625" bestFit="1" customWidth="1"/>
    <col min="18" max="18" width="12.21875" bestFit="1" customWidth="1"/>
    <col min="19" max="20" width="11.21875" bestFit="1" customWidth="1"/>
    <col min="21" max="21" width="13.77734375" bestFit="1" customWidth="1"/>
    <col min="23" max="23" width="15.77734375" bestFit="1" customWidth="1"/>
    <col min="25" max="25" width="10.77734375" bestFit="1" customWidth="1"/>
    <col min="27" max="27" width="11.44140625" bestFit="1" customWidth="1"/>
    <col min="28" max="28" width="11.21875" bestFit="1" customWidth="1"/>
    <col min="29" max="29" width="14.21875" bestFit="1" customWidth="1"/>
    <col min="30" max="30" width="14" bestFit="1" customWidth="1"/>
  </cols>
  <sheetData>
    <row r="1" spans="1:34" x14ac:dyDescent="0.3">
      <c r="A1" t="s">
        <v>98</v>
      </c>
      <c r="B1" t="s">
        <v>99</v>
      </c>
      <c r="C1" s="2" t="s">
        <v>100</v>
      </c>
      <c r="D1" t="s">
        <v>101</v>
      </c>
      <c r="E1" t="s">
        <v>102</v>
      </c>
      <c r="F1" t="s">
        <v>103</v>
      </c>
      <c r="G1" t="s">
        <v>104</v>
      </c>
      <c r="H1" s="3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2647</v>
      </c>
      <c r="P1" t="s">
        <v>112</v>
      </c>
      <c r="Q1" s="38" t="s">
        <v>2645</v>
      </c>
      <c r="R1" s="4" t="s">
        <v>113</v>
      </c>
      <c r="S1" s="38" t="s">
        <v>2646</v>
      </c>
      <c r="T1" s="5" t="s">
        <v>114</v>
      </c>
      <c r="U1" s="38" t="s">
        <v>2649</v>
      </c>
      <c r="V1" t="s">
        <v>115</v>
      </c>
      <c r="W1" s="38" t="s">
        <v>2650</v>
      </c>
      <c r="X1" t="s">
        <v>116</v>
      </c>
      <c r="Y1" s="38" t="s">
        <v>2648</v>
      </c>
      <c r="Z1" s="5" t="s">
        <v>117</v>
      </c>
      <c r="AA1" s="38" t="s">
        <v>2651</v>
      </c>
      <c r="AB1" s="5" t="s">
        <v>118</v>
      </c>
      <c r="AC1" s="38" t="s">
        <v>2652</v>
      </c>
      <c r="AD1" s="5" t="s">
        <v>119</v>
      </c>
      <c r="AE1" s="6" t="s">
        <v>2679</v>
      </c>
      <c r="AF1" s="6"/>
      <c r="AG1" t="s">
        <v>121</v>
      </c>
      <c r="AH1" t="s">
        <v>122</v>
      </c>
    </row>
    <row r="2" spans="1:34" x14ac:dyDescent="0.3">
      <c r="A2" t="s">
        <v>2516</v>
      </c>
      <c r="B2" t="s">
        <v>338</v>
      </c>
      <c r="C2" s="7">
        <v>10.1</v>
      </c>
      <c r="D2" t="s">
        <v>10</v>
      </c>
      <c r="E2" t="s">
        <v>11</v>
      </c>
      <c r="F2" t="s">
        <v>339</v>
      </c>
      <c r="H2" t="s">
        <v>340</v>
      </c>
      <c r="N2">
        <v>45182</v>
      </c>
      <c r="O2">
        <v>733.56212500000004</v>
      </c>
      <c r="Q2" s="39">
        <f>O2+22.989769-0.0005486</f>
        <v>756.55134540000006</v>
      </c>
      <c r="R2" s="8">
        <v>289.09999999999997</v>
      </c>
      <c r="S2" s="38">
        <f>O2+1.007276</f>
        <v>734.56940100000008</v>
      </c>
      <c r="T2" s="8">
        <v>286.38</v>
      </c>
      <c r="U2" s="39">
        <f>O2+18.0343724-0.0005486</f>
        <v>751.59594880000009</v>
      </c>
      <c r="V2" s="8"/>
      <c r="W2" s="38">
        <f>O2-18.0105642+1.007276</f>
        <v>716.55883680000011</v>
      </c>
      <c r="X2" s="8"/>
      <c r="Y2" s="38">
        <f>O2-1.007276</f>
        <v>732.55484899999999</v>
      </c>
      <c r="Z2" s="8"/>
      <c r="AA2" s="41">
        <f>O2+34.968853+0.0005486</f>
        <v>768.53152660000001</v>
      </c>
      <c r="AB2" s="8">
        <v>289.03999999999996</v>
      </c>
      <c r="AC2" s="38">
        <f>O2-1.007276+46.0054792</f>
        <v>778.56032819999996</v>
      </c>
      <c r="AD2" s="8">
        <v>289.98</v>
      </c>
      <c r="AE2" s="5">
        <f>(T2-Z2)/T2*100</f>
        <v>100</v>
      </c>
      <c r="AF2" s="5"/>
      <c r="AG2" t="s">
        <v>14</v>
      </c>
      <c r="AH2" s="9" t="s">
        <v>15</v>
      </c>
    </row>
    <row r="3" spans="1:34" x14ac:dyDescent="0.3">
      <c r="A3" t="s">
        <v>2517</v>
      </c>
      <c r="B3" t="s">
        <v>2518</v>
      </c>
      <c r="C3" s="7">
        <v>12.6</v>
      </c>
      <c r="D3" t="s">
        <v>10</v>
      </c>
      <c r="E3" t="s">
        <v>11</v>
      </c>
      <c r="F3" t="s">
        <v>2519</v>
      </c>
      <c r="H3" t="s">
        <v>2520</v>
      </c>
      <c r="N3">
        <v>59484</v>
      </c>
      <c r="O3">
        <v>789.62472179999997</v>
      </c>
      <c r="Q3" s="39">
        <f t="shared" ref="Q3:Q63" si="0">O3+22.989769-0.0005486</f>
        <v>812.6139422</v>
      </c>
      <c r="R3" s="8">
        <v>300.86666666666667</v>
      </c>
      <c r="S3" s="38">
        <f t="shared" ref="S3:S63" si="1">O3+1.007276</f>
        <v>790.63199780000002</v>
      </c>
      <c r="T3" s="8">
        <v>297.98</v>
      </c>
      <c r="U3" s="39">
        <f t="shared" ref="U3:U63" si="2">O3+18.0343724-0.0005486</f>
        <v>807.65854560000002</v>
      </c>
      <c r="V3" s="8"/>
      <c r="W3" s="38">
        <f t="shared" ref="W3:W63" si="3">O3-18.0105642+1.007276</f>
        <v>772.62143360000005</v>
      </c>
      <c r="X3" s="8"/>
      <c r="Y3" s="38">
        <f t="shared" ref="Y3:Y63" si="4">O3-1.007276</f>
        <v>788.61744579999993</v>
      </c>
      <c r="Z3" s="8"/>
      <c r="AA3" s="41">
        <f t="shared" ref="AA3:AA63" si="5">O3+34.968853+0.0005486</f>
        <v>824.59412339999994</v>
      </c>
      <c r="AB3" s="8">
        <v>300.62</v>
      </c>
      <c r="AC3" s="38">
        <f t="shared" ref="AC3:AC63" si="6">O3-1.007276+46.0054792</f>
        <v>834.6229249999999</v>
      </c>
      <c r="AD3" s="8">
        <v>301.36</v>
      </c>
      <c r="AE3" s="5">
        <f t="shared" ref="AE3:AE63" si="7">(T3-Z3)/T3*100</f>
        <v>100</v>
      </c>
      <c r="AF3" s="5"/>
      <c r="AG3" t="s">
        <v>14</v>
      </c>
      <c r="AH3" s="9" t="s">
        <v>15</v>
      </c>
    </row>
    <row r="4" spans="1:34" x14ac:dyDescent="0.3">
      <c r="A4" t="s">
        <v>2517</v>
      </c>
      <c r="B4" t="s">
        <v>1277</v>
      </c>
      <c r="C4" s="7">
        <v>11.5</v>
      </c>
      <c r="D4" t="s">
        <v>10</v>
      </c>
      <c r="E4" t="s">
        <v>11</v>
      </c>
      <c r="F4" t="s">
        <v>2002</v>
      </c>
      <c r="H4" t="s">
        <v>2003</v>
      </c>
      <c r="N4">
        <v>59486</v>
      </c>
      <c r="O4">
        <v>787.60907259999999</v>
      </c>
      <c r="Q4" s="39">
        <f t="shared" si="0"/>
        <v>810.59829300000001</v>
      </c>
      <c r="R4" s="8">
        <v>297.76666666666665</v>
      </c>
      <c r="S4" s="38">
        <f t="shared" si="1"/>
        <v>788.61634860000004</v>
      </c>
      <c r="T4" s="8">
        <v>294.76000000000005</v>
      </c>
      <c r="U4" s="39">
        <f t="shared" si="2"/>
        <v>805.64289640000004</v>
      </c>
      <c r="V4" s="8"/>
      <c r="W4" s="38">
        <f t="shared" si="3"/>
        <v>770.60578440000006</v>
      </c>
      <c r="X4" s="8"/>
      <c r="Y4" s="38">
        <f t="shared" si="4"/>
        <v>786.60179659999994</v>
      </c>
      <c r="Z4" s="8"/>
      <c r="AA4" s="41">
        <f t="shared" si="5"/>
        <v>822.57847419999996</v>
      </c>
      <c r="AB4" s="8">
        <v>299.05999999999995</v>
      </c>
      <c r="AC4" s="38">
        <f t="shared" si="6"/>
        <v>832.60727579999991</v>
      </c>
      <c r="AD4" s="8">
        <v>299.82000000000005</v>
      </c>
      <c r="AE4" s="5">
        <f t="shared" si="7"/>
        <v>100</v>
      </c>
      <c r="AF4" s="5"/>
      <c r="AG4" t="s">
        <v>14</v>
      </c>
      <c r="AH4" s="9" t="s">
        <v>15</v>
      </c>
    </row>
    <row r="5" spans="1:34" x14ac:dyDescent="0.3">
      <c r="A5" t="s">
        <v>2521</v>
      </c>
      <c r="B5" t="s">
        <v>2522</v>
      </c>
      <c r="C5" s="7">
        <v>9.8000000000000007</v>
      </c>
      <c r="D5" t="s">
        <v>10</v>
      </c>
      <c r="E5" t="s">
        <v>11</v>
      </c>
      <c r="F5" t="s">
        <v>2523</v>
      </c>
      <c r="H5" t="s">
        <v>2524</v>
      </c>
      <c r="N5">
        <v>59504</v>
      </c>
      <c r="O5">
        <v>833.59342340000001</v>
      </c>
      <c r="Q5" s="39">
        <f t="shared" si="0"/>
        <v>856.58264380000003</v>
      </c>
      <c r="R5" s="8">
        <v>301.36666666666667</v>
      </c>
      <c r="S5" s="38">
        <f t="shared" si="1"/>
        <v>834.60069940000005</v>
      </c>
      <c r="T5" s="8">
        <v>297.48</v>
      </c>
      <c r="U5" s="39">
        <f t="shared" si="2"/>
        <v>851.62724720000006</v>
      </c>
      <c r="V5" s="8"/>
      <c r="W5" s="38">
        <f t="shared" si="3"/>
        <v>816.59013520000008</v>
      </c>
      <c r="X5" s="8"/>
      <c r="Y5" s="38">
        <f t="shared" si="4"/>
        <v>832.58614739999996</v>
      </c>
      <c r="Z5" s="8"/>
      <c r="AA5" s="41">
        <f t="shared" si="5"/>
        <v>868.56282499999998</v>
      </c>
      <c r="AB5" s="8"/>
      <c r="AC5" s="38">
        <f t="shared" si="6"/>
        <v>878.59162659999993</v>
      </c>
      <c r="AD5" s="8">
        <v>304.7</v>
      </c>
      <c r="AE5" s="5">
        <f t="shared" si="7"/>
        <v>100</v>
      </c>
      <c r="AF5" s="5"/>
      <c r="AG5" t="s">
        <v>14</v>
      </c>
      <c r="AH5" s="9" t="s">
        <v>15</v>
      </c>
    </row>
    <row r="6" spans="1:34" x14ac:dyDescent="0.3">
      <c r="A6" t="s">
        <v>2525</v>
      </c>
      <c r="B6" t="s">
        <v>757</v>
      </c>
      <c r="C6" s="7">
        <v>10.199999999999999</v>
      </c>
      <c r="D6" t="s">
        <v>10</v>
      </c>
      <c r="E6" t="s">
        <v>11</v>
      </c>
      <c r="F6" t="s">
        <v>2169</v>
      </c>
      <c r="H6" t="s">
        <v>2170</v>
      </c>
      <c r="N6">
        <v>102731</v>
      </c>
      <c r="O6">
        <v>785.59342340000001</v>
      </c>
      <c r="Q6" s="39">
        <f t="shared" si="0"/>
        <v>808.58264380000003</v>
      </c>
      <c r="R6" s="8">
        <v>295.40000000000003</v>
      </c>
      <c r="S6" s="38">
        <f t="shared" si="1"/>
        <v>786.60069940000005</v>
      </c>
      <c r="T6" s="8">
        <v>292.40000000000003</v>
      </c>
      <c r="U6" s="39">
        <f t="shared" si="2"/>
        <v>803.62724720000006</v>
      </c>
      <c r="V6" s="8"/>
      <c r="W6" s="38">
        <f t="shared" si="3"/>
        <v>768.59013520000008</v>
      </c>
      <c r="X6" s="8"/>
      <c r="Y6" s="38">
        <f t="shared" si="4"/>
        <v>784.58614739999996</v>
      </c>
      <c r="Z6" s="8"/>
      <c r="AA6" s="41">
        <f t="shared" si="5"/>
        <v>820.56282499999998</v>
      </c>
      <c r="AB6" s="8"/>
      <c r="AC6" s="38">
        <f t="shared" si="6"/>
        <v>830.59162659999993</v>
      </c>
      <c r="AD6" s="8">
        <v>297.82000000000005</v>
      </c>
      <c r="AE6" s="5">
        <f t="shared" si="7"/>
        <v>100</v>
      </c>
      <c r="AF6" s="5"/>
      <c r="AG6" t="s">
        <v>14</v>
      </c>
      <c r="AH6" s="9" t="s">
        <v>15</v>
      </c>
    </row>
    <row r="7" spans="1:34" x14ac:dyDescent="0.3">
      <c r="A7" t="s">
        <v>2526</v>
      </c>
      <c r="B7" t="s">
        <v>1342</v>
      </c>
      <c r="C7" s="7">
        <v>8.1999999999999993</v>
      </c>
      <c r="D7" t="s">
        <v>10</v>
      </c>
      <c r="E7" t="s">
        <v>11</v>
      </c>
      <c r="F7" t="s">
        <v>2527</v>
      </c>
      <c r="H7" t="s">
        <v>1343</v>
      </c>
      <c r="N7">
        <v>59584</v>
      </c>
      <c r="O7">
        <v>781.56212500000004</v>
      </c>
      <c r="Q7" s="39">
        <f t="shared" si="0"/>
        <v>804.55134540000006</v>
      </c>
      <c r="R7" s="8">
        <v>290</v>
      </c>
      <c r="S7" s="38">
        <f t="shared" si="1"/>
        <v>782.56940100000008</v>
      </c>
      <c r="T7" s="8">
        <v>286.48</v>
      </c>
      <c r="U7" s="39">
        <f t="shared" si="2"/>
        <v>799.59594880000009</v>
      </c>
      <c r="V7" s="8"/>
      <c r="W7" s="38">
        <f t="shared" si="3"/>
        <v>764.55883680000011</v>
      </c>
      <c r="X7" s="8"/>
      <c r="Y7" s="38">
        <f t="shared" si="4"/>
        <v>780.55484899999999</v>
      </c>
      <c r="Z7" s="8"/>
      <c r="AA7" s="41">
        <f t="shared" si="5"/>
        <v>816.53152660000001</v>
      </c>
      <c r="AB7" s="8"/>
      <c r="AC7" s="38">
        <f t="shared" si="6"/>
        <v>826.56032819999996</v>
      </c>
      <c r="AD7" s="8">
        <v>294.42</v>
      </c>
      <c r="AE7" s="5">
        <f t="shared" si="7"/>
        <v>100</v>
      </c>
      <c r="AF7" s="5"/>
      <c r="AG7" t="s">
        <v>14</v>
      </c>
      <c r="AH7" s="9" t="s">
        <v>15</v>
      </c>
    </row>
    <row r="8" spans="1:34" x14ac:dyDescent="0.3">
      <c r="A8" t="s">
        <v>2528</v>
      </c>
      <c r="B8" t="s">
        <v>2529</v>
      </c>
      <c r="C8" s="7">
        <v>6.7</v>
      </c>
      <c r="D8" t="s">
        <v>10</v>
      </c>
      <c r="E8" t="s">
        <v>11</v>
      </c>
      <c r="F8" t="s">
        <v>2530</v>
      </c>
      <c r="H8" t="s">
        <v>2531</v>
      </c>
      <c r="N8">
        <v>59652</v>
      </c>
      <c r="O8">
        <v>777.53082659999995</v>
      </c>
      <c r="Q8" s="39">
        <f t="shared" si="0"/>
        <v>800.52004699999998</v>
      </c>
      <c r="R8" s="8">
        <v>284.2</v>
      </c>
      <c r="S8" s="38">
        <f t="shared" si="1"/>
        <v>778.5381026</v>
      </c>
      <c r="T8" s="8">
        <v>280.64</v>
      </c>
      <c r="U8" s="39">
        <f t="shared" si="2"/>
        <v>795.5646504</v>
      </c>
      <c r="V8" s="8"/>
      <c r="W8" s="38">
        <f t="shared" si="3"/>
        <v>760.52753840000003</v>
      </c>
      <c r="X8" s="8"/>
      <c r="Y8" s="38">
        <f t="shared" si="4"/>
        <v>776.52355059999991</v>
      </c>
      <c r="Z8" s="8"/>
      <c r="AA8" s="41">
        <f t="shared" si="5"/>
        <v>812.50022819999992</v>
      </c>
      <c r="AB8" s="8"/>
      <c r="AC8" s="38">
        <f t="shared" si="6"/>
        <v>822.52902979999988</v>
      </c>
      <c r="AD8" s="8">
        <v>291.66000000000003</v>
      </c>
      <c r="AE8" s="5">
        <f t="shared" si="7"/>
        <v>100</v>
      </c>
      <c r="AF8" s="5"/>
      <c r="AG8" t="s">
        <v>14</v>
      </c>
      <c r="AH8" s="9" t="s">
        <v>15</v>
      </c>
    </row>
    <row r="9" spans="1:34" x14ac:dyDescent="0.3">
      <c r="A9" t="s">
        <v>1293</v>
      </c>
      <c r="B9" t="s">
        <v>1294</v>
      </c>
      <c r="C9" s="7">
        <v>10.7</v>
      </c>
      <c r="D9" t="s">
        <v>10</v>
      </c>
      <c r="E9" t="s">
        <v>11</v>
      </c>
      <c r="F9" t="s">
        <v>2532</v>
      </c>
      <c r="H9" t="s">
        <v>1295</v>
      </c>
      <c r="N9">
        <v>62078</v>
      </c>
      <c r="O9">
        <v>793.59850840000001</v>
      </c>
      <c r="Q9" s="39">
        <f t="shared" si="0"/>
        <v>816.58772880000004</v>
      </c>
      <c r="R9" s="8">
        <v>298.09999999999997</v>
      </c>
      <c r="S9" s="38">
        <f t="shared" si="1"/>
        <v>794.60578440000006</v>
      </c>
      <c r="T9" s="8">
        <v>294.28000000000003</v>
      </c>
      <c r="U9" s="39">
        <f t="shared" si="2"/>
        <v>811.63233220000006</v>
      </c>
      <c r="V9" s="8"/>
      <c r="W9" s="38">
        <f t="shared" si="3"/>
        <v>776.59522020000009</v>
      </c>
      <c r="X9" s="8"/>
      <c r="Y9" s="38">
        <f t="shared" si="4"/>
        <v>792.59123239999997</v>
      </c>
      <c r="Z9" s="8"/>
      <c r="AA9" s="41">
        <f t="shared" si="5"/>
        <v>828.56790999999998</v>
      </c>
      <c r="AB9" s="8"/>
      <c r="AC9" s="38">
        <f t="shared" si="6"/>
        <v>838.59671159999994</v>
      </c>
      <c r="AD9" s="8">
        <v>300.58000000000004</v>
      </c>
      <c r="AE9" s="5">
        <f t="shared" si="7"/>
        <v>100</v>
      </c>
      <c r="AF9" s="5"/>
      <c r="AG9" t="s">
        <v>14</v>
      </c>
      <c r="AH9" s="9" t="s">
        <v>15</v>
      </c>
    </row>
    <row r="10" spans="1:34" x14ac:dyDescent="0.3">
      <c r="A10" t="s">
        <v>2281</v>
      </c>
      <c r="B10" t="s">
        <v>338</v>
      </c>
      <c r="C10" s="7">
        <v>10.199999999999999</v>
      </c>
      <c r="D10" t="s">
        <v>10</v>
      </c>
      <c r="E10" t="s">
        <v>11</v>
      </c>
      <c r="F10" t="s">
        <v>2282</v>
      </c>
      <c r="H10" t="s">
        <v>2283</v>
      </c>
      <c r="N10">
        <v>59321</v>
      </c>
      <c r="O10">
        <v>733.56212500000004</v>
      </c>
      <c r="Q10" s="39">
        <f t="shared" si="0"/>
        <v>756.55134540000006</v>
      </c>
      <c r="R10" s="8">
        <v>289.56666666666666</v>
      </c>
      <c r="S10" s="38">
        <f t="shared" si="1"/>
        <v>734.56940100000008</v>
      </c>
      <c r="T10" s="8">
        <v>286.48</v>
      </c>
      <c r="U10" s="39">
        <f t="shared" si="2"/>
        <v>751.59594880000009</v>
      </c>
      <c r="V10" s="8"/>
      <c r="W10" s="38">
        <f t="shared" si="3"/>
        <v>716.55883680000011</v>
      </c>
      <c r="X10" s="8"/>
      <c r="Y10" s="38">
        <f t="shared" si="4"/>
        <v>732.55484899999999</v>
      </c>
      <c r="Z10" s="8"/>
      <c r="AA10" s="41">
        <f t="shared" si="5"/>
        <v>768.53152660000001</v>
      </c>
      <c r="AB10" s="8">
        <v>288.91999999999996</v>
      </c>
      <c r="AC10" s="38">
        <f t="shared" si="6"/>
        <v>778.56032819999996</v>
      </c>
      <c r="AD10" s="8">
        <v>290.21999999999997</v>
      </c>
      <c r="AE10" s="5">
        <f t="shared" si="7"/>
        <v>100</v>
      </c>
      <c r="AF10" s="5"/>
      <c r="AG10" t="s">
        <v>14</v>
      </c>
      <c r="AH10" s="9" t="s">
        <v>15</v>
      </c>
    </row>
    <row r="11" spans="1:34" x14ac:dyDescent="0.3">
      <c r="A11" t="s">
        <v>2533</v>
      </c>
      <c r="B11" t="s">
        <v>1342</v>
      </c>
      <c r="C11" s="7">
        <v>9</v>
      </c>
      <c r="D11" t="s">
        <v>10</v>
      </c>
      <c r="E11" t="s">
        <v>11</v>
      </c>
      <c r="F11" t="s">
        <v>2534</v>
      </c>
      <c r="H11" t="s">
        <v>2535</v>
      </c>
      <c r="N11">
        <v>39120</v>
      </c>
      <c r="O11">
        <v>781.56212500000004</v>
      </c>
      <c r="Q11" s="39">
        <f t="shared" si="0"/>
        <v>804.55134540000006</v>
      </c>
      <c r="R11" s="8">
        <v>292.73333333333329</v>
      </c>
      <c r="S11" s="38">
        <f t="shared" si="1"/>
        <v>782.56940100000008</v>
      </c>
      <c r="T11" s="8">
        <v>288.83999999999997</v>
      </c>
      <c r="U11" s="39">
        <f t="shared" si="2"/>
        <v>799.59594880000009</v>
      </c>
      <c r="V11" s="8"/>
      <c r="W11" s="38">
        <f t="shared" si="3"/>
        <v>764.55883680000011</v>
      </c>
      <c r="X11" s="8"/>
      <c r="Y11" s="38">
        <f t="shared" si="4"/>
        <v>780.55484899999999</v>
      </c>
      <c r="Z11" s="8"/>
      <c r="AA11" s="41">
        <f t="shared" si="5"/>
        <v>816.53152660000001</v>
      </c>
      <c r="AB11" s="8"/>
      <c r="AC11" s="38">
        <f t="shared" si="6"/>
        <v>826.56032819999996</v>
      </c>
      <c r="AD11" s="8">
        <v>295.7</v>
      </c>
      <c r="AE11" s="5">
        <f t="shared" si="7"/>
        <v>100</v>
      </c>
      <c r="AF11" s="5"/>
      <c r="AG11" t="s">
        <v>14</v>
      </c>
      <c r="AH11" s="9" t="s">
        <v>15</v>
      </c>
    </row>
    <row r="12" spans="1:34" x14ac:dyDescent="0.3">
      <c r="A12" t="s">
        <v>2536</v>
      </c>
      <c r="B12" t="s">
        <v>757</v>
      </c>
      <c r="C12" s="7">
        <v>10.6</v>
      </c>
      <c r="D12" t="s">
        <v>10</v>
      </c>
      <c r="E12" t="s">
        <v>11</v>
      </c>
      <c r="F12" t="s">
        <v>2537</v>
      </c>
      <c r="H12" t="s">
        <v>2538</v>
      </c>
      <c r="N12">
        <v>59487</v>
      </c>
      <c r="O12">
        <v>785.59342340000001</v>
      </c>
      <c r="Q12" s="39">
        <f t="shared" si="0"/>
        <v>808.58264380000003</v>
      </c>
      <c r="R12" s="8">
        <v>295.4666666666667</v>
      </c>
      <c r="S12" s="38">
        <f t="shared" si="1"/>
        <v>786.60069940000005</v>
      </c>
      <c r="T12" s="8">
        <v>292.12</v>
      </c>
      <c r="U12" s="39">
        <f t="shared" si="2"/>
        <v>803.62724720000006</v>
      </c>
      <c r="V12" s="8"/>
      <c r="W12" s="38">
        <f t="shared" si="3"/>
        <v>768.59013520000008</v>
      </c>
      <c r="X12" s="8"/>
      <c r="Y12" s="38">
        <f t="shared" si="4"/>
        <v>784.58614739999996</v>
      </c>
      <c r="Z12" s="8"/>
      <c r="AA12" s="41">
        <f t="shared" si="5"/>
        <v>820.56282499999998</v>
      </c>
      <c r="AB12" s="8"/>
      <c r="AC12" s="38">
        <f t="shared" si="6"/>
        <v>830.59162659999993</v>
      </c>
      <c r="AD12" s="8">
        <v>298.21999999999997</v>
      </c>
      <c r="AE12" s="5">
        <f t="shared" si="7"/>
        <v>100</v>
      </c>
      <c r="AF12" s="5"/>
      <c r="AG12" t="s">
        <v>14</v>
      </c>
      <c r="AH12" s="9" t="s">
        <v>15</v>
      </c>
    </row>
    <row r="13" spans="1:34" x14ac:dyDescent="0.3">
      <c r="A13" t="s">
        <v>2034</v>
      </c>
      <c r="B13" t="s">
        <v>2035</v>
      </c>
      <c r="C13" s="7">
        <v>12</v>
      </c>
      <c r="D13" t="s">
        <v>10</v>
      </c>
      <c r="E13" t="s">
        <v>11</v>
      </c>
      <c r="F13" t="s">
        <v>2036</v>
      </c>
      <c r="H13" t="s">
        <v>2037</v>
      </c>
      <c r="N13">
        <v>46675</v>
      </c>
      <c r="O13">
        <v>771.6141576</v>
      </c>
      <c r="Q13" s="39">
        <f t="shared" si="0"/>
        <v>794.60337800000002</v>
      </c>
      <c r="R13" s="8">
        <v>296.50000000000006</v>
      </c>
      <c r="S13" s="38">
        <f t="shared" si="1"/>
        <v>772.62143360000005</v>
      </c>
      <c r="T13" s="8">
        <v>294.89999999999998</v>
      </c>
      <c r="U13" s="39">
        <f t="shared" si="2"/>
        <v>789.64798140000005</v>
      </c>
      <c r="V13" s="8"/>
      <c r="W13" s="38">
        <f t="shared" si="3"/>
        <v>754.61086940000007</v>
      </c>
      <c r="X13" s="8"/>
      <c r="Y13" s="38">
        <f t="shared" si="4"/>
        <v>770.60688159999995</v>
      </c>
      <c r="Z13" s="8"/>
      <c r="AA13" s="41">
        <f t="shared" si="5"/>
        <v>806.58355919999997</v>
      </c>
      <c r="AB13" s="8"/>
      <c r="AC13" s="38">
        <f t="shared" si="6"/>
        <v>816.61236079999992</v>
      </c>
      <c r="AD13" s="8">
        <v>299.3</v>
      </c>
      <c r="AE13" s="5">
        <f t="shared" si="7"/>
        <v>100</v>
      </c>
      <c r="AF13" s="5"/>
      <c r="AG13" t="s">
        <v>14</v>
      </c>
      <c r="AH13" s="9" t="s">
        <v>15</v>
      </c>
    </row>
    <row r="14" spans="1:34" x14ac:dyDescent="0.3">
      <c r="A14" t="s">
        <v>1064</v>
      </c>
      <c r="B14" t="s">
        <v>338</v>
      </c>
      <c r="C14" s="7">
        <v>11.8</v>
      </c>
      <c r="D14" t="s">
        <v>10</v>
      </c>
      <c r="E14" t="s">
        <v>11</v>
      </c>
      <c r="F14" t="s">
        <v>2539</v>
      </c>
      <c r="H14" t="s">
        <v>2540</v>
      </c>
      <c r="N14">
        <v>1968592</v>
      </c>
      <c r="O14">
        <v>733.56212500000004</v>
      </c>
      <c r="Q14" s="39">
        <f t="shared" si="0"/>
        <v>756.55134540000006</v>
      </c>
      <c r="R14" s="8">
        <v>287.40000000000003</v>
      </c>
      <c r="S14" s="38">
        <f t="shared" si="1"/>
        <v>734.56940100000008</v>
      </c>
      <c r="T14" s="8">
        <v>289.74</v>
      </c>
      <c r="U14" s="39">
        <f t="shared" si="2"/>
        <v>751.59594880000009</v>
      </c>
      <c r="V14" s="8"/>
      <c r="W14" s="38">
        <f t="shared" si="3"/>
        <v>716.55883680000011</v>
      </c>
      <c r="X14" s="8"/>
      <c r="Y14" s="38">
        <f t="shared" si="4"/>
        <v>732.55484899999999</v>
      </c>
      <c r="Z14" s="8"/>
      <c r="AA14" s="41">
        <f t="shared" si="5"/>
        <v>768.53152660000001</v>
      </c>
      <c r="AB14" s="8"/>
      <c r="AC14" s="38">
        <f t="shared" si="6"/>
        <v>778.56032819999996</v>
      </c>
      <c r="AD14" s="8">
        <v>293.45</v>
      </c>
      <c r="AE14" s="5">
        <f t="shared" si="7"/>
        <v>100</v>
      </c>
      <c r="AF14" s="5"/>
      <c r="AG14" t="s">
        <v>14</v>
      </c>
      <c r="AH14" s="9" t="s">
        <v>15</v>
      </c>
    </row>
    <row r="15" spans="1:34" x14ac:dyDescent="0.3">
      <c r="A15" t="s">
        <v>491</v>
      </c>
      <c r="B15" t="s">
        <v>757</v>
      </c>
      <c r="C15" s="7">
        <v>10.3</v>
      </c>
      <c r="D15" t="s">
        <v>10</v>
      </c>
      <c r="E15" t="s">
        <v>11</v>
      </c>
      <c r="F15" t="s">
        <v>2541</v>
      </c>
      <c r="H15" t="s">
        <v>494</v>
      </c>
      <c r="N15">
        <v>59421</v>
      </c>
      <c r="O15">
        <v>785.59342340000001</v>
      </c>
      <c r="Q15" s="39">
        <f t="shared" si="0"/>
        <v>808.58264380000003</v>
      </c>
      <c r="R15" s="8">
        <v>291.86666666666662</v>
      </c>
      <c r="S15" s="38">
        <f t="shared" si="1"/>
        <v>786.60069940000005</v>
      </c>
      <c r="T15" s="8">
        <v>289.18</v>
      </c>
      <c r="U15" s="39">
        <f t="shared" si="2"/>
        <v>803.62724720000006</v>
      </c>
      <c r="V15" s="8"/>
      <c r="W15" s="38">
        <f t="shared" si="3"/>
        <v>768.59013520000008</v>
      </c>
      <c r="X15" s="8"/>
      <c r="Y15" s="38">
        <f t="shared" si="4"/>
        <v>784.58614739999996</v>
      </c>
      <c r="Z15" s="8"/>
      <c r="AA15" s="41">
        <f t="shared" si="5"/>
        <v>820.56282499999998</v>
      </c>
      <c r="AB15" s="8"/>
      <c r="AC15" s="38">
        <f t="shared" si="6"/>
        <v>830.59162659999993</v>
      </c>
      <c r="AD15" s="8">
        <v>294.07499999999999</v>
      </c>
      <c r="AE15" s="5">
        <f t="shared" si="7"/>
        <v>100</v>
      </c>
      <c r="AF15" s="5"/>
      <c r="AG15" t="s">
        <v>14</v>
      </c>
      <c r="AH15" s="9" t="s">
        <v>15</v>
      </c>
    </row>
    <row r="16" spans="1:34" x14ac:dyDescent="0.3">
      <c r="A16" t="s">
        <v>2542</v>
      </c>
      <c r="B16" t="s">
        <v>2035</v>
      </c>
      <c r="C16" s="7">
        <v>10.8</v>
      </c>
      <c r="D16" t="s">
        <v>10</v>
      </c>
      <c r="E16" t="s">
        <v>11</v>
      </c>
      <c r="F16" t="s">
        <v>1511</v>
      </c>
      <c r="H16" t="s">
        <v>1512</v>
      </c>
      <c r="N16">
        <v>39617</v>
      </c>
      <c r="O16">
        <v>771.6141576</v>
      </c>
      <c r="Q16" s="39">
        <f t="shared" si="0"/>
        <v>794.60337800000002</v>
      </c>
      <c r="R16" s="8">
        <v>296.43333333333334</v>
      </c>
      <c r="S16" s="38">
        <f t="shared" si="1"/>
        <v>772.62143360000005</v>
      </c>
      <c r="T16" s="8">
        <v>293.76000000000005</v>
      </c>
      <c r="U16" s="39">
        <f t="shared" si="2"/>
        <v>789.64798140000005</v>
      </c>
      <c r="V16" s="8"/>
      <c r="W16" s="38">
        <f t="shared" si="3"/>
        <v>754.61086940000007</v>
      </c>
      <c r="X16" s="8"/>
      <c r="Y16" s="38">
        <f t="shared" si="4"/>
        <v>770.60688159999995</v>
      </c>
      <c r="Z16" s="8"/>
      <c r="AA16" s="41">
        <f t="shared" si="5"/>
        <v>806.58355919999997</v>
      </c>
      <c r="AB16" s="8">
        <v>298.45</v>
      </c>
      <c r="AC16" s="38">
        <f t="shared" si="6"/>
        <v>816.61236079999992</v>
      </c>
      <c r="AD16" s="8">
        <v>300.02499999999998</v>
      </c>
      <c r="AE16" s="5">
        <f t="shared" si="7"/>
        <v>100</v>
      </c>
      <c r="AF16" s="5"/>
      <c r="AG16" t="s">
        <v>14</v>
      </c>
      <c r="AH16" s="9" t="s">
        <v>15</v>
      </c>
    </row>
    <row r="17" spans="1:34" x14ac:dyDescent="0.3">
      <c r="A17" t="s">
        <v>1276</v>
      </c>
      <c r="B17" t="s">
        <v>1342</v>
      </c>
      <c r="C17" s="7">
        <v>11.5</v>
      </c>
      <c r="D17" t="s">
        <v>10</v>
      </c>
      <c r="E17" t="s">
        <v>11</v>
      </c>
      <c r="F17" t="s">
        <v>2543</v>
      </c>
      <c r="H17" t="s">
        <v>1278</v>
      </c>
      <c r="N17">
        <v>59549</v>
      </c>
      <c r="O17">
        <v>781.56212500000004</v>
      </c>
      <c r="Q17" s="39">
        <f t="shared" si="0"/>
        <v>804.55134540000006</v>
      </c>
      <c r="R17" s="8">
        <v>298.16666666666669</v>
      </c>
      <c r="S17" s="38">
        <f t="shared" si="1"/>
        <v>782.56940100000008</v>
      </c>
      <c r="T17" s="8">
        <v>295.39999999999998</v>
      </c>
      <c r="U17" s="39">
        <f t="shared" si="2"/>
        <v>799.59594880000009</v>
      </c>
      <c r="V17" s="8"/>
      <c r="W17" s="38">
        <f t="shared" si="3"/>
        <v>764.55883680000011</v>
      </c>
      <c r="X17" s="8"/>
      <c r="Y17" s="38">
        <f t="shared" si="4"/>
        <v>780.55484899999999</v>
      </c>
      <c r="Z17" s="8"/>
      <c r="AA17" s="41">
        <f t="shared" si="5"/>
        <v>816.53152660000001</v>
      </c>
      <c r="AB17" s="8">
        <v>299.04999999999995</v>
      </c>
      <c r="AC17" s="38">
        <f t="shared" si="6"/>
        <v>826.56032819999996</v>
      </c>
      <c r="AD17" s="8">
        <v>299.67499999999995</v>
      </c>
      <c r="AE17" s="5">
        <f t="shared" si="7"/>
        <v>100</v>
      </c>
      <c r="AF17" s="5"/>
      <c r="AG17" t="s">
        <v>14</v>
      </c>
      <c r="AH17" s="9" t="s">
        <v>15</v>
      </c>
    </row>
    <row r="18" spans="1:34" x14ac:dyDescent="0.3">
      <c r="A18" t="s">
        <v>254</v>
      </c>
      <c r="B18" t="s">
        <v>255</v>
      </c>
      <c r="C18" s="7">
        <v>11.2</v>
      </c>
      <c r="D18" t="s">
        <v>10</v>
      </c>
      <c r="E18" t="s">
        <v>11</v>
      </c>
      <c r="F18" t="s">
        <v>256</v>
      </c>
      <c r="H18" t="s">
        <v>257</v>
      </c>
      <c r="N18">
        <v>40436</v>
      </c>
      <c r="O18">
        <v>691.51517739999997</v>
      </c>
      <c r="Q18" s="39">
        <f t="shared" si="0"/>
        <v>714.50439779999999</v>
      </c>
      <c r="R18" s="8">
        <v>280</v>
      </c>
      <c r="S18" s="38">
        <f t="shared" si="1"/>
        <v>692.52245340000002</v>
      </c>
      <c r="T18" s="8">
        <v>275.10000000000002</v>
      </c>
      <c r="U18" s="39">
        <f t="shared" si="2"/>
        <v>709.54900120000002</v>
      </c>
      <c r="V18" s="8"/>
      <c r="W18" s="38">
        <f t="shared" si="3"/>
        <v>674.51188920000004</v>
      </c>
      <c r="X18" s="8"/>
      <c r="Y18" s="38">
        <f t="shared" si="4"/>
        <v>690.50790139999992</v>
      </c>
      <c r="Z18" s="8">
        <v>264.93999999999994</v>
      </c>
      <c r="AA18" s="41">
        <f t="shared" si="5"/>
        <v>726.48457899999994</v>
      </c>
      <c r="AB18" s="8"/>
      <c r="AC18" s="38">
        <f t="shared" si="6"/>
        <v>736.51338059999989</v>
      </c>
      <c r="AD18" s="8"/>
      <c r="AE18" s="5">
        <f t="shared" si="7"/>
        <v>3.6932024718284557</v>
      </c>
      <c r="AF18" s="5"/>
      <c r="AG18" t="s">
        <v>14</v>
      </c>
      <c r="AH18" s="9" t="s">
        <v>15</v>
      </c>
    </row>
    <row r="19" spans="1:34" x14ac:dyDescent="0.3">
      <c r="A19" t="s">
        <v>1665</v>
      </c>
      <c r="B19" t="s">
        <v>2642</v>
      </c>
      <c r="C19" s="7">
        <v>14</v>
      </c>
      <c r="D19" t="s">
        <v>10</v>
      </c>
      <c r="E19" t="s">
        <v>11</v>
      </c>
      <c r="F19" t="s">
        <v>2643</v>
      </c>
      <c r="H19" t="s">
        <v>1666</v>
      </c>
      <c r="N19">
        <v>76592</v>
      </c>
      <c r="O19">
        <v>747.57777420000002</v>
      </c>
      <c r="Q19" s="39">
        <f t="shared" si="0"/>
        <v>770.56699460000004</v>
      </c>
      <c r="R19" s="8">
        <v>291.22500000000002</v>
      </c>
      <c r="S19" s="38">
        <f t="shared" si="1"/>
        <v>748.58505020000007</v>
      </c>
      <c r="T19" s="8">
        <v>286.625</v>
      </c>
      <c r="U19" s="39">
        <f t="shared" si="2"/>
        <v>765.61159800000007</v>
      </c>
      <c r="V19" s="8"/>
      <c r="W19" s="38">
        <f t="shared" si="3"/>
        <v>730.57448600000009</v>
      </c>
      <c r="X19" s="8"/>
      <c r="Y19" s="38">
        <f t="shared" si="4"/>
        <v>746.57049819999997</v>
      </c>
      <c r="Z19" s="8">
        <v>277.82000000000005</v>
      </c>
      <c r="AA19" s="41">
        <f t="shared" si="5"/>
        <v>782.54717579999999</v>
      </c>
      <c r="AB19" s="8"/>
      <c r="AC19" s="38">
        <f t="shared" si="6"/>
        <v>792.57597739999994</v>
      </c>
      <c r="AD19" s="8"/>
      <c r="AE19" s="5">
        <f t="shared" si="7"/>
        <v>3.0719581334496118</v>
      </c>
      <c r="AF19" s="5"/>
      <c r="AG19" t="s">
        <v>14</v>
      </c>
      <c r="AH19" s="9" t="s">
        <v>15</v>
      </c>
    </row>
    <row r="20" spans="1:34" x14ac:dyDescent="0.3">
      <c r="A20" t="s">
        <v>1335</v>
      </c>
      <c r="B20" t="s">
        <v>1336</v>
      </c>
      <c r="C20" s="7">
        <v>12.7</v>
      </c>
      <c r="D20" t="s">
        <v>10</v>
      </c>
      <c r="E20" t="s">
        <v>11</v>
      </c>
      <c r="F20" t="s">
        <v>2644</v>
      </c>
      <c r="H20" t="s">
        <v>1337</v>
      </c>
      <c r="N20">
        <v>40435</v>
      </c>
      <c r="O20">
        <v>745.56212500000004</v>
      </c>
      <c r="Q20" s="39">
        <f t="shared" si="0"/>
        <v>768.55134540000006</v>
      </c>
      <c r="R20" s="8">
        <v>289.05</v>
      </c>
      <c r="S20" s="38">
        <f t="shared" si="1"/>
        <v>746.56940100000008</v>
      </c>
      <c r="T20" s="8">
        <v>283.35000000000002</v>
      </c>
      <c r="U20" s="39">
        <f t="shared" si="2"/>
        <v>763.59594880000009</v>
      </c>
      <c r="V20" s="8"/>
      <c r="W20" s="38">
        <f t="shared" si="3"/>
        <v>728.55883680000011</v>
      </c>
      <c r="X20" s="8"/>
      <c r="Y20" s="38">
        <f t="shared" si="4"/>
        <v>744.55484899999999</v>
      </c>
      <c r="Z20" s="8">
        <v>276.12</v>
      </c>
      <c r="AA20" s="41">
        <f t="shared" si="5"/>
        <v>780.53152660000001</v>
      </c>
      <c r="AB20" s="8"/>
      <c r="AC20" s="38">
        <f t="shared" si="6"/>
        <v>790.56032819999996</v>
      </c>
      <c r="AD20" s="8"/>
      <c r="AE20" s="5">
        <f t="shared" si="7"/>
        <v>2.5516146109052471</v>
      </c>
      <c r="AF20" s="5"/>
      <c r="AG20" t="s">
        <v>14</v>
      </c>
      <c r="AH20" s="9" t="s">
        <v>15</v>
      </c>
    </row>
    <row r="21" spans="1:34" x14ac:dyDescent="0.3">
      <c r="A21" t="s">
        <v>514</v>
      </c>
      <c r="B21" t="s">
        <v>515</v>
      </c>
      <c r="C21" s="7">
        <v>11.1</v>
      </c>
      <c r="D21" t="s">
        <v>10</v>
      </c>
      <c r="E21" t="s">
        <v>11</v>
      </c>
      <c r="F21" t="s">
        <v>516</v>
      </c>
      <c r="H21" t="s">
        <v>517</v>
      </c>
      <c r="N21">
        <v>40493</v>
      </c>
      <c r="O21">
        <v>791.54647580000005</v>
      </c>
      <c r="Q21" s="39">
        <f t="shared" si="0"/>
        <v>814.53569620000007</v>
      </c>
      <c r="R21" s="8">
        <v>293.02499999999998</v>
      </c>
      <c r="S21" s="38">
        <f t="shared" si="1"/>
        <v>792.5537518000001</v>
      </c>
      <c r="T21" s="8">
        <v>286.85000000000002</v>
      </c>
      <c r="U21" s="39">
        <f t="shared" si="2"/>
        <v>809.5802996000001</v>
      </c>
      <c r="V21" s="8"/>
      <c r="W21" s="38">
        <f t="shared" si="3"/>
        <v>774.54318760000012</v>
      </c>
      <c r="X21" s="8"/>
      <c r="Y21" s="38">
        <f t="shared" si="4"/>
        <v>790.53919980000001</v>
      </c>
      <c r="Z21" s="8">
        <v>282.52</v>
      </c>
      <c r="AA21" s="41">
        <f t="shared" si="5"/>
        <v>826.51587740000002</v>
      </c>
      <c r="AB21" s="8"/>
      <c r="AC21" s="38">
        <f t="shared" si="6"/>
        <v>836.54467899999997</v>
      </c>
      <c r="AD21" s="8"/>
      <c r="AE21" s="5">
        <f t="shared" si="7"/>
        <v>1.5094997385393205</v>
      </c>
      <c r="AF21" s="5"/>
      <c r="AG21" t="s">
        <v>14</v>
      </c>
      <c r="AH21" s="9" t="s">
        <v>15</v>
      </c>
    </row>
    <row r="22" spans="1:34" x14ac:dyDescent="0.3">
      <c r="A22" t="s">
        <v>2544</v>
      </c>
      <c r="B22" t="s">
        <v>1257</v>
      </c>
      <c r="C22" s="7">
        <v>11.5</v>
      </c>
      <c r="D22" t="s">
        <v>10</v>
      </c>
      <c r="E22" t="s">
        <v>11</v>
      </c>
      <c r="F22" t="s">
        <v>2545</v>
      </c>
      <c r="H22" s="37">
        <v>768593</v>
      </c>
      <c r="N22">
        <v>40451</v>
      </c>
      <c r="O22">
        <v>743.54647580000005</v>
      </c>
      <c r="Q22" s="39">
        <f t="shared" si="0"/>
        <v>766.53569620000007</v>
      </c>
      <c r="R22" s="8">
        <v>285.95</v>
      </c>
      <c r="S22" s="38">
        <f t="shared" si="1"/>
        <v>744.5537518000001</v>
      </c>
      <c r="T22" s="8">
        <v>280.67500000000001</v>
      </c>
      <c r="U22" s="39">
        <f t="shared" si="2"/>
        <v>761.5802996000001</v>
      </c>
      <c r="V22" s="8"/>
      <c r="W22" s="38">
        <f t="shared" si="3"/>
        <v>726.54318760000012</v>
      </c>
      <c r="X22" s="8"/>
      <c r="Y22" s="38">
        <f t="shared" si="4"/>
        <v>742.53919980000001</v>
      </c>
      <c r="Z22" s="8">
        <v>274.16000000000003</v>
      </c>
      <c r="AA22" s="41">
        <f t="shared" si="5"/>
        <v>778.51587740000002</v>
      </c>
      <c r="AB22" s="8"/>
      <c r="AC22" s="38">
        <f t="shared" si="6"/>
        <v>788.54467899999997</v>
      </c>
      <c r="AD22" s="8"/>
      <c r="AE22" s="5">
        <f t="shared" si="7"/>
        <v>2.3211899884207665</v>
      </c>
      <c r="AF22" s="5"/>
      <c r="AG22" t="s">
        <v>14</v>
      </c>
      <c r="AH22" s="9" t="s">
        <v>15</v>
      </c>
    </row>
    <row r="23" spans="1:34" x14ac:dyDescent="0.3">
      <c r="A23" t="s">
        <v>2546</v>
      </c>
      <c r="B23" t="s">
        <v>2547</v>
      </c>
      <c r="C23" s="7">
        <v>9.1999999999999993</v>
      </c>
      <c r="D23" t="s">
        <v>10</v>
      </c>
      <c r="E23" t="s">
        <v>11</v>
      </c>
      <c r="F23" t="s">
        <v>2548</v>
      </c>
      <c r="H23" t="s">
        <v>2549</v>
      </c>
      <c r="N23">
        <v>40509</v>
      </c>
      <c r="O23">
        <v>739.51517739999997</v>
      </c>
      <c r="Q23" s="39">
        <f t="shared" si="0"/>
        <v>762.50439779999999</v>
      </c>
      <c r="R23" s="8">
        <v>279.20000000000005</v>
      </c>
      <c r="S23" s="38">
        <f t="shared" si="1"/>
        <v>740.52245340000002</v>
      </c>
      <c r="T23" s="8">
        <v>274.09999999999997</v>
      </c>
      <c r="U23" s="39">
        <f t="shared" si="2"/>
        <v>757.54900120000002</v>
      </c>
      <c r="V23" s="8"/>
      <c r="W23" s="38">
        <f t="shared" si="3"/>
        <v>722.51188920000004</v>
      </c>
      <c r="X23" s="8"/>
      <c r="Y23" s="38">
        <f t="shared" si="4"/>
        <v>738.50790139999992</v>
      </c>
      <c r="Z23" s="8">
        <v>270.43999999999994</v>
      </c>
      <c r="AA23" s="41">
        <f t="shared" si="5"/>
        <v>774.48457899999994</v>
      </c>
      <c r="AB23" s="8"/>
      <c r="AC23" s="38">
        <f t="shared" si="6"/>
        <v>784.51338059999989</v>
      </c>
      <c r="AD23" s="8"/>
      <c r="AE23" s="5">
        <f t="shared" si="7"/>
        <v>1.3352790952207316</v>
      </c>
      <c r="AF23" s="5"/>
      <c r="AG23" t="s">
        <v>14</v>
      </c>
      <c r="AH23" s="9" t="s">
        <v>15</v>
      </c>
    </row>
    <row r="24" spans="1:34" x14ac:dyDescent="0.3">
      <c r="A24" t="s">
        <v>2550</v>
      </c>
      <c r="B24" t="s">
        <v>2551</v>
      </c>
      <c r="C24" s="7">
        <v>7.4</v>
      </c>
      <c r="D24" t="s">
        <v>10</v>
      </c>
      <c r="E24" t="s">
        <v>11</v>
      </c>
      <c r="F24" t="s">
        <v>2552</v>
      </c>
      <c r="H24" t="s">
        <v>2553</v>
      </c>
      <c r="N24">
        <v>60567</v>
      </c>
      <c r="O24">
        <v>735.483879</v>
      </c>
      <c r="Q24" s="39">
        <f t="shared" si="0"/>
        <v>758.47309940000002</v>
      </c>
      <c r="R24" s="8">
        <v>272.79999999999995</v>
      </c>
      <c r="S24" s="38">
        <f t="shared" si="1"/>
        <v>736.49115500000005</v>
      </c>
      <c r="T24" s="8">
        <v>268.14999999999998</v>
      </c>
      <c r="U24" s="39">
        <f t="shared" si="2"/>
        <v>753.51770280000005</v>
      </c>
      <c r="V24" s="8"/>
      <c r="W24" s="38">
        <f t="shared" si="3"/>
        <v>718.48059080000007</v>
      </c>
      <c r="X24" s="8"/>
      <c r="Y24" s="38">
        <f t="shared" si="4"/>
        <v>734.47660299999995</v>
      </c>
      <c r="Z24" s="8">
        <v>267.82</v>
      </c>
      <c r="AA24" s="41">
        <f t="shared" si="5"/>
        <v>770.45328059999997</v>
      </c>
      <c r="AB24" s="8"/>
      <c r="AC24" s="38">
        <f t="shared" si="6"/>
        <v>780.48208219999992</v>
      </c>
      <c r="AD24" s="8"/>
      <c r="AE24" s="5">
        <f t="shared" si="7"/>
        <v>0.12306544844302969</v>
      </c>
      <c r="AF24" s="5"/>
      <c r="AG24" t="s">
        <v>14</v>
      </c>
      <c r="AH24" s="9" t="s">
        <v>15</v>
      </c>
    </row>
    <row r="25" spans="1:34" x14ac:dyDescent="0.3">
      <c r="A25" t="s">
        <v>2554</v>
      </c>
      <c r="B25" t="s">
        <v>2555</v>
      </c>
      <c r="C25" s="7">
        <v>12.1</v>
      </c>
      <c r="D25" t="s">
        <v>10</v>
      </c>
      <c r="E25" t="s">
        <v>11</v>
      </c>
      <c r="F25" t="s">
        <v>2556</v>
      </c>
      <c r="H25" t="s">
        <v>2557</v>
      </c>
      <c r="N25">
        <v>60808</v>
      </c>
      <c r="O25">
        <v>751.55156079999995</v>
      </c>
      <c r="Q25" s="39">
        <f t="shared" si="0"/>
        <v>774.54078119999997</v>
      </c>
      <c r="R25" s="8">
        <v>288.45</v>
      </c>
      <c r="S25" s="38">
        <f t="shared" si="1"/>
        <v>752.55883679999999</v>
      </c>
      <c r="T25" s="8">
        <v>282.10000000000002</v>
      </c>
      <c r="U25" s="39">
        <f t="shared" si="2"/>
        <v>769.5853846</v>
      </c>
      <c r="V25" s="8"/>
      <c r="W25" s="38">
        <f t="shared" si="3"/>
        <v>734.54827260000002</v>
      </c>
      <c r="X25" s="8"/>
      <c r="Y25" s="38">
        <f t="shared" si="4"/>
        <v>750.5442847999999</v>
      </c>
      <c r="Z25" s="8">
        <v>277.77999999999997</v>
      </c>
      <c r="AA25" s="41">
        <f t="shared" si="5"/>
        <v>786.52096239999992</v>
      </c>
      <c r="AB25" s="8"/>
      <c r="AC25" s="38">
        <f t="shared" si="6"/>
        <v>796.54976399999987</v>
      </c>
      <c r="AD25" s="8"/>
      <c r="AE25" s="5">
        <f t="shared" si="7"/>
        <v>1.5313718539525167</v>
      </c>
      <c r="AF25" s="5"/>
      <c r="AG25" t="s">
        <v>14</v>
      </c>
      <c r="AH25" s="9" t="s">
        <v>15</v>
      </c>
    </row>
    <row r="26" spans="1:34" x14ac:dyDescent="0.3">
      <c r="A26" t="s">
        <v>1811</v>
      </c>
      <c r="B26" t="s">
        <v>983</v>
      </c>
      <c r="C26" s="7">
        <v>1.9</v>
      </c>
      <c r="D26" t="s">
        <v>10</v>
      </c>
      <c r="E26" t="s">
        <v>11</v>
      </c>
      <c r="F26" t="s">
        <v>1812</v>
      </c>
      <c r="H26" t="s">
        <v>1813</v>
      </c>
      <c r="N26">
        <v>182</v>
      </c>
      <c r="O26">
        <v>495.332472</v>
      </c>
      <c r="Q26" s="39">
        <f t="shared" si="0"/>
        <v>518.32169239999996</v>
      </c>
      <c r="R26" s="8">
        <v>235.3</v>
      </c>
      <c r="S26" s="38">
        <f t="shared" si="1"/>
        <v>496.33974799999999</v>
      </c>
      <c r="T26" s="8">
        <v>231.22499999999999</v>
      </c>
      <c r="U26" s="39">
        <f t="shared" si="2"/>
        <v>513.36629579999999</v>
      </c>
      <c r="V26" s="8"/>
      <c r="W26" s="38">
        <f t="shared" si="3"/>
        <v>478.32918380000001</v>
      </c>
      <c r="X26" s="8"/>
      <c r="Y26" s="38">
        <f t="shared" si="4"/>
        <v>494.32519600000001</v>
      </c>
      <c r="Z26" s="8"/>
      <c r="AA26" s="41">
        <f t="shared" si="5"/>
        <v>530.30187360000002</v>
      </c>
      <c r="AB26" s="8"/>
      <c r="AC26" s="38">
        <f t="shared" si="6"/>
        <v>540.33067519999997</v>
      </c>
      <c r="AD26" s="8">
        <v>239</v>
      </c>
      <c r="AE26" s="5">
        <f t="shared" si="7"/>
        <v>100</v>
      </c>
      <c r="AF26" s="5"/>
      <c r="AG26" t="s">
        <v>14</v>
      </c>
      <c r="AH26" s="9" t="s">
        <v>15</v>
      </c>
    </row>
    <row r="27" spans="1:34" x14ac:dyDescent="0.3">
      <c r="A27" t="s">
        <v>2558</v>
      </c>
      <c r="B27" t="s">
        <v>1345</v>
      </c>
      <c r="C27" s="7">
        <v>3</v>
      </c>
      <c r="D27" t="s">
        <v>10</v>
      </c>
      <c r="E27" t="s">
        <v>11</v>
      </c>
      <c r="F27" t="s">
        <v>2559</v>
      </c>
      <c r="H27" t="s">
        <v>2560</v>
      </c>
      <c r="N27">
        <v>61694</v>
      </c>
      <c r="O27">
        <v>523.36377040000002</v>
      </c>
      <c r="Q27" s="39">
        <f t="shared" si="0"/>
        <v>546.35299080000004</v>
      </c>
      <c r="R27" s="8">
        <v>242.27500000000001</v>
      </c>
      <c r="S27" s="38">
        <f t="shared" si="1"/>
        <v>524.37104640000007</v>
      </c>
      <c r="T27" s="8">
        <v>238.95</v>
      </c>
      <c r="U27" s="39">
        <f t="shared" si="2"/>
        <v>541.39759420000007</v>
      </c>
      <c r="V27" s="8"/>
      <c r="W27" s="38">
        <f t="shared" si="3"/>
        <v>506.36048220000004</v>
      </c>
      <c r="X27" s="8"/>
      <c r="Y27" s="38">
        <f t="shared" si="4"/>
        <v>522.35649439999997</v>
      </c>
      <c r="Z27" s="8"/>
      <c r="AA27" s="41">
        <f t="shared" si="5"/>
        <v>558.33317199999999</v>
      </c>
      <c r="AB27" s="8"/>
      <c r="AC27" s="38">
        <f t="shared" si="6"/>
        <v>568.36197359999994</v>
      </c>
      <c r="AD27" s="8">
        <v>246.2</v>
      </c>
      <c r="AE27" s="5">
        <f t="shared" si="7"/>
        <v>100</v>
      </c>
      <c r="AF27" s="5"/>
      <c r="AG27" t="s">
        <v>14</v>
      </c>
      <c r="AH27" s="9" t="s">
        <v>15</v>
      </c>
    </row>
    <row r="28" spans="1:34" x14ac:dyDescent="0.3">
      <c r="A28" t="s">
        <v>2561</v>
      </c>
      <c r="B28" t="s">
        <v>2236</v>
      </c>
      <c r="C28" s="7">
        <v>2</v>
      </c>
      <c r="D28" t="s">
        <v>10</v>
      </c>
      <c r="E28" t="s">
        <v>11</v>
      </c>
      <c r="F28" t="s">
        <v>2562</v>
      </c>
      <c r="H28" t="s">
        <v>2563</v>
      </c>
      <c r="N28">
        <v>40298</v>
      </c>
      <c r="O28">
        <v>521.34812120000004</v>
      </c>
      <c r="Q28" s="39">
        <f t="shared" si="0"/>
        <v>544.33734160000006</v>
      </c>
      <c r="R28" s="8">
        <v>236.6</v>
      </c>
      <c r="S28" s="38">
        <f t="shared" si="1"/>
        <v>522.35539720000008</v>
      </c>
      <c r="T28" s="8">
        <v>234.35000000000002</v>
      </c>
      <c r="U28" s="39">
        <f t="shared" si="2"/>
        <v>539.38194500000009</v>
      </c>
      <c r="V28" s="8"/>
      <c r="W28" s="38">
        <f t="shared" si="3"/>
        <v>504.34483300000005</v>
      </c>
      <c r="X28" s="8"/>
      <c r="Y28" s="38">
        <f t="shared" si="4"/>
        <v>520.34084519999999</v>
      </c>
      <c r="Z28" s="8"/>
      <c r="AA28" s="41">
        <f t="shared" si="5"/>
        <v>556.31752280000001</v>
      </c>
      <c r="AB28" s="8"/>
      <c r="AC28" s="38">
        <f t="shared" si="6"/>
        <v>566.34632439999996</v>
      </c>
      <c r="AD28" s="8">
        <v>243.26000000000005</v>
      </c>
      <c r="AE28" s="5">
        <f t="shared" si="7"/>
        <v>100</v>
      </c>
      <c r="AF28" s="5"/>
      <c r="AG28" t="s">
        <v>14</v>
      </c>
      <c r="AH28" s="9" t="s">
        <v>15</v>
      </c>
    </row>
    <row r="29" spans="1:34" x14ac:dyDescent="0.3">
      <c r="A29" t="s">
        <v>2564</v>
      </c>
      <c r="B29" t="s">
        <v>2678</v>
      </c>
      <c r="C29" s="7">
        <v>1.5</v>
      </c>
      <c r="D29" t="s">
        <v>10</v>
      </c>
      <c r="E29" t="s">
        <v>11</v>
      </c>
      <c r="F29" t="s">
        <v>2566</v>
      </c>
      <c r="H29" t="s">
        <v>2567</v>
      </c>
      <c r="N29">
        <v>61696</v>
      </c>
      <c r="O29">
        <v>519.33247200000005</v>
      </c>
      <c r="Q29" s="39">
        <f t="shared" si="0"/>
        <v>542.32169240000007</v>
      </c>
      <c r="R29" s="8">
        <v>232.27500000000001</v>
      </c>
      <c r="S29" s="38">
        <f t="shared" si="1"/>
        <v>520.3397480000001</v>
      </c>
      <c r="T29" s="8">
        <v>228.45</v>
      </c>
      <c r="U29" s="39">
        <f t="shared" si="2"/>
        <v>537.3662958000001</v>
      </c>
      <c r="V29" s="8"/>
      <c r="W29" s="38">
        <f t="shared" si="3"/>
        <v>502.32918380000007</v>
      </c>
      <c r="X29" s="8"/>
      <c r="Y29" s="38">
        <f t="shared" si="4"/>
        <v>518.32519600000001</v>
      </c>
      <c r="Z29" s="8"/>
      <c r="AA29" s="41">
        <f t="shared" si="5"/>
        <v>554.30187360000002</v>
      </c>
      <c r="AB29" s="8"/>
      <c r="AC29" s="38">
        <f t="shared" si="6"/>
        <v>564.33067519999997</v>
      </c>
      <c r="AD29" s="8">
        <v>240.51999999999998</v>
      </c>
      <c r="AE29" s="5">
        <f t="shared" si="7"/>
        <v>100</v>
      </c>
      <c r="AF29" s="5"/>
      <c r="AG29" t="s">
        <v>14</v>
      </c>
      <c r="AH29" s="9" t="s">
        <v>15</v>
      </c>
    </row>
    <row r="30" spans="1:34" x14ac:dyDescent="0.3">
      <c r="A30" t="s">
        <v>2568</v>
      </c>
      <c r="B30" t="s">
        <v>2569</v>
      </c>
      <c r="C30" s="7">
        <v>1.4</v>
      </c>
      <c r="D30" t="s">
        <v>10</v>
      </c>
      <c r="E30" t="s">
        <v>11</v>
      </c>
      <c r="F30" t="s">
        <v>2570</v>
      </c>
      <c r="N30">
        <v>61713</v>
      </c>
      <c r="O30">
        <v>567.33247200000005</v>
      </c>
      <c r="Q30" s="39">
        <f t="shared" si="0"/>
        <v>590.32169240000007</v>
      </c>
      <c r="R30" s="8"/>
      <c r="S30" s="38">
        <f t="shared" si="1"/>
        <v>568.3397480000001</v>
      </c>
      <c r="T30" s="8">
        <v>233.70000000000002</v>
      </c>
      <c r="U30" s="39">
        <f t="shared" si="2"/>
        <v>585.3662958000001</v>
      </c>
      <c r="V30" s="8"/>
      <c r="W30" s="38">
        <f t="shared" si="3"/>
        <v>550.32918380000012</v>
      </c>
      <c r="X30" s="8"/>
      <c r="Y30" s="38">
        <f t="shared" si="4"/>
        <v>566.32519600000001</v>
      </c>
      <c r="Z30" s="8"/>
      <c r="AA30" s="41">
        <f t="shared" si="5"/>
        <v>602.30187360000002</v>
      </c>
      <c r="AB30" s="8"/>
      <c r="AC30" s="38">
        <f t="shared" si="6"/>
        <v>612.33067519999997</v>
      </c>
      <c r="AD30" s="8">
        <v>248.11999999999998</v>
      </c>
      <c r="AE30" s="5">
        <f t="shared" si="7"/>
        <v>100</v>
      </c>
      <c r="AF30" s="5"/>
      <c r="AG30" t="s">
        <v>14</v>
      </c>
      <c r="AH30" s="9" t="s">
        <v>15</v>
      </c>
    </row>
    <row r="31" spans="1:34" x14ac:dyDescent="0.3">
      <c r="A31" t="s">
        <v>700</v>
      </c>
      <c r="B31" t="s">
        <v>701</v>
      </c>
      <c r="C31" s="7">
        <v>2</v>
      </c>
      <c r="D31" t="s">
        <v>10</v>
      </c>
      <c r="E31" t="s">
        <v>11</v>
      </c>
      <c r="F31" t="s">
        <v>702</v>
      </c>
      <c r="H31" t="s">
        <v>703</v>
      </c>
      <c r="N31">
        <v>40776</v>
      </c>
      <c r="O31">
        <v>453.28552439999999</v>
      </c>
      <c r="Q31" s="39">
        <f t="shared" si="0"/>
        <v>476.27474480000001</v>
      </c>
      <c r="R31" s="8">
        <v>221.82499999999999</v>
      </c>
      <c r="S31" s="38">
        <f t="shared" si="1"/>
        <v>454.29280039999998</v>
      </c>
      <c r="T31" s="8">
        <v>215.27500000000003</v>
      </c>
      <c r="U31" s="39">
        <f t="shared" si="2"/>
        <v>471.31934819999998</v>
      </c>
      <c r="V31" s="8"/>
      <c r="W31" s="38">
        <f t="shared" si="3"/>
        <v>436.2822362</v>
      </c>
      <c r="X31" s="8"/>
      <c r="Y31" s="38">
        <f t="shared" si="4"/>
        <v>452.2782484</v>
      </c>
      <c r="Z31" s="8">
        <v>211.42</v>
      </c>
      <c r="AA31" s="41">
        <f t="shared" si="5"/>
        <v>488.25492600000001</v>
      </c>
      <c r="AB31" s="8"/>
      <c r="AC31" s="38">
        <f t="shared" si="6"/>
        <v>498.28372760000002</v>
      </c>
      <c r="AD31" s="8"/>
      <c r="AE31" s="5">
        <f t="shared" si="7"/>
        <v>1.7907327836488427</v>
      </c>
      <c r="AF31" s="5"/>
      <c r="AG31" t="s">
        <v>14</v>
      </c>
      <c r="AH31" s="9" t="s">
        <v>15</v>
      </c>
    </row>
    <row r="32" spans="1:34" x14ac:dyDescent="0.3">
      <c r="A32" t="s">
        <v>2571</v>
      </c>
      <c r="B32" t="s">
        <v>956</v>
      </c>
      <c r="C32" s="7">
        <v>3.2</v>
      </c>
      <c r="D32" t="s">
        <v>10</v>
      </c>
      <c r="E32" t="s">
        <v>11</v>
      </c>
      <c r="F32" t="s">
        <v>2572</v>
      </c>
      <c r="H32" t="s">
        <v>2573</v>
      </c>
      <c r="N32">
        <v>40775</v>
      </c>
      <c r="O32">
        <v>481.31682280000001</v>
      </c>
      <c r="Q32" s="39">
        <f t="shared" si="0"/>
        <v>504.30604320000003</v>
      </c>
      <c r="R32" s="8">
        <v>228.85000000000002</v>
      </c>
      <c r="S32" s="38">
        <f t="shared" si="1"/>
        <v>482.3240988</v>
      </c>
      <c r="T32" s="8">
        <v>223.39999999999998</v>
      </c>
      <c r="U32" s="39">
        <f t="shared" si="2"/>
        <v>499.3506466</v>
      </c>
      <c r="V32" s="8"/>
      <c r="W32" s="38">
        <f t="shared" si="3"/>
        <v>464.31353460000003</v>
      </c>
      <c r="X32" s="8"/>
      <c r="Y32" s="38">
        <f t="shared" si="4"/>
        <v>480.30954680000002</v>
      </c>
      <c r="Z32" s="8">
        <v>218.7</v>
      </c>
      <c r="AA32" s="41">
        <f t="shared" si="5"/>
        <v>516.28622440000004</v>
      </c>
      <c r="AB32" s="8"/>
      <c r="AC32" s="38">
        <f t="shared" si="6"/>
        <v>526.31502599999999</v>
      </c>
      <c r="AD32" s="8"/>
      <c r="AE32" s="5">
        <f t="shared" si="7"/>
        <v>2.1038495971351789</v>
      </c>
      <c r="AF32" s="5"/>
      <c r="AG32" t="s">
        <v>14</v>
      </c>
      <c r="AH32" s="9" t="s">
        <v>15</v>
      </c>
    </row>
    <row r="33" spans="1:34" x14ac:dyDescent="0.3">
      <c r="A33" t="s">
        <v>2301</v>
      </c>
      <c r="B33" t="s">
        <v>362</v>
      </c>
      <c r="C33" s="7">
        <v>2.1</v>
      </c>
      <c r="D33" t="s">
        <v>10</v>
      </c>
      <c r="E33" t="s">
        <v>11</v>
      </c>
      <c r="F33" t="s">
        <v>2302</v>
      </c>
      <c r="H33" t="s">
        <v>2303</v>
      </c>
      <c r="N33">
        <v>40778</v>
      </c>
      <c r="O33">
        <v>479.30117360000003</v>
      </c>
      <c r="Q33" s="39">
        <f t="shared" si="0"/>
        <v>502.29039400000005</v>
      </c>
      <c r="R33" s="8"/>
      <c r="S33" s="38">
        <f t="shared" si="1"/>
        <v>480.30844960000002</v>
      </c>
      <c r="T33" s="8">
        <v>218.07499999999999</v>
      </c>
      <c r="U33" s="39">
        <f t="shared" si="2"/>
        <v>497.33499740000002</v>
      </c>
      <c r="V33" s="8"/>
      <c r="W33" s="38">
        <f t="shared" si="3"/>
        <v>462.29788540000004</v>
      </c>
      <c r="X33" s="8"/>
      <c r="Y33" s="38">
        <f t="shared" si="4"/>
        <v>478.29389760000004</v>
      </c>
      <c r="Z33" s="8">
        <v>216.01999999999998</v>
      </c>
      <c r="AA33" s="41">
        <f t="shared" si="5"/>
        <v>514.27057520000005</v>
      </c>
      <c r="AB33" s="8"/>
      <c r="AC33" s="38">
        <f t="shared" si="6"/>
        <v>524.2993768</v>
      </c>
      <c r="AD33" s="8"/>
      <c r="AE33" s="5">
        <f t="shared" si="7"/>
        <v>0.94233635217242095</v>
      </c>
      <c r="AF33" s="5"/>
      <c r="AG33" t="s">
        <v>14</v>
      </c>
      <c r="AH33" s="9" t="s">
        <v>15</v>
      </c>
    </row>
    <row r="34" spans="1:34" x14ac:dyDescent="0.3">
      <c r="A34" t="s">
        <v>2574</v>
      </c>
      <c r="B34" t="s">
        <v>2575</v>
      </c>
      <c r="C34" s="7">
        <v>1.5</v>
      </c>
      <c r="D34" t="s">
        <v>10</v>
      </c>
      <c r="E34" t="s">
        <v>11</v>
      </c>
      <c r="F34" t="s">
        <v>2576</v>
      </c>
      <c r="N34">
        <v>62276</v>
      </c>
      <c r="O34">
        <v>501.28552439999999</v>
      </c>
      <c r="Q34" s="39">
        <f t="shared" si="0"/>
        <v>524.27474480000001</v>
      </c>
      <c r="R34" s="8">
        <v>222.32499999999999</v>
      </c>
      <c r="S34" s="38">
        <f t="shared" si="1"/>
        <v>502.29280039999998</v>
      </c>
      <c r="T34" s="8">
        <v>215.27500000000001</v>
      </c>
      <c r="U34" s="39">
        <f t="shared" si="2"/>
        <v>519.31934820000004</v>
      </c>
      <c r="V34" s="8"/>
      <c r="W34" s="38">
        <f t="shared" si="3"/>
        <v>484.2822362</v>
      </c>
      <c r="X34" s="8"/>
      <c r="Y34" s="38">
        <f t="shared" si="4"/>
        <v>500.2782484</v>
      </c>
      <c r="Z34" s="8">
        <v>218.02000000000004</v>
      </c>
      <c r="AA34" s="41">
        <f t="shared" si="5"/>
        <v>536.25492599999995</v>
      </c>
      <c r="AB34" s="8"/>
      <c r="AC34" s="38">
        <f t="shared" si="6"/>
        <v>546.28372760000002</v>
      </c>
      <c r="AD34" s="8"/>
      <c r="AE34" s="5">
        <f t="shared" si="7"/>
        <v>-1.2751132272674639</v>
      </c>
      <c r="AF34" s="5"/>
      <c r="AG34" t="s">
        <v>14</v>
      </c>
      <c r="AH34" s="9" t="s">
        <v>15</v>
      </c>
    </row>
    <row r="35" spans="1:34" x14ac:dyDescent="0.3">
      <c r="A35" t="s">
        <v>2577</v>
      </c>
      <c r="B35" t="s">
        <v>2578</v>
      </c>
      <c r="C35" s="7">
        <v>2.4</v>
      </c>
      <c r="D35" t="s">
        <v>10</v>
      </c>
      <c r="E35" t="s">
        <v>11</v>
      </c>
      <c r="F35" t="s">
        <v>2579</v>
      </c>
      <c r="N35">
        <v>46719</v>
      </c>
      <c r="O35">
        <v>437.29060939999999</v>
      </c>
      <c r="Q35" s="39">
        <f t="shared" si="0"/>
        <v>460.27982980000002</v>
      </c>
      <c r="R35" s="8">
        <v>218.20000000000002</v>
      </c>
      <c r="S35" s="38">
        <f t="shared" si="1"/>
        <v>438.29788539999998</v>
      </c>
      <c r="T35" s="8">
        <v>213.875</v>
      </c>
      <c r="U35" s="39">
        <f t="shared" si="2"/>
        <v>455.32443319999999</v>
      </c>
      <c r="V35" s="8"/>
      <c r="W35" s="38">
        <f t="shared" si="3"/>
        <v>420.28732120000001</v>
      </c>
      <c r="X35" s="8"/>
      <c r="Y35" s="38">
        <f t="shared" si="4"/>
        <v>436.2833334</v>
      </c>
      <c r="Z35" s="8">
        <v>210.04000000000002</v>
      </c>
      <c r="AA35" s="41">
        <f t="shared" si="5"/>
        <v>472.26001100000002</v>
      </c>
      <c r="AB35" s="8"/>
      <c r="AC35" s="38">
        <f t="shared" si="6"/>
        <v>482.28881260000003</v>
      </c>
      <c r="AD35" s="8"/>
      <c r="AE35" s="5">
        <f t="shared" si="7"/>
        <v>1.7931034482758526</v>
      </c>
      <c r="AF35" s="5"/>
      <c r="AG35" t="s">
        <v>14</v>
      </c>
      <c r="AH35" s="9" t="s">
        <v>15</v>
      </c>
    </row>
    <row r="36" spans="1:34" x14ac:dyDescent="0.3">
      <c r="A36" t="s">
        <v>2580</v>
      </c>
      <c r="B36" t="s">
        <v>2581</v>
      </c>
      <c r="C36" s="7">
        <v>3.9</v>
      </c>
      <c r="D36" t="s">
        <v>10</v>
      </c>
      <c r="E36" t="s">
        <v>11</v>
      </c>
      <c r="F36" t="s">
        <v>2582</v>
      </c>
      <c r="H36" t="s">
        <v>2583</v>
      </c>
      <c r="N36">
        <v>46720</v>
      </c>
      <c r="O36">
        <v>465.32190780000002</v>
      </c>
      <c r="Q36" s="39">
        <f t="shared" si="0"/>
        <v>488.31112820000004</v>
      </c>
      <c r="R36" s="8">
        <v>225.92500000000001</v>
      </c>
      <c r="S36" s="38">
        <f t="shared" si="1"/>
        <v>466.32918380000001</v>
      </c>
      <c r="T36" s="8">
        <v>221.95</v>
      </c>
      <c r="U36" s="39">
        <f t="shared" si="2"/>
        <v>483.35573160000001</v>
      </c>
      <c r="V36" s="8"/>
      <c r="W36" s="38">
        <f t="shared" si="3"/>
        <v>448.31861960000003</v>
      </c>
      <c r="X36" s="8"/>
      <c r="Y36" s="38">
        <f t="shared" si="4"/>
        <v>464.31463180000003</v>
      </c>
      <c r="Z36" s="8">
        <v>217.4</v>
      </c>
      <c r="AA36" s="41">
        <f t="shared" si="5"/>
        <v>500.29130940000005</v>
      </c>
      <c r="AB36" s="8"/>
      <c r="AC36" s="38">
        <f t="shared" si="6"/>
        <v>510.32011100000005</v>
      </c>
      <c r="AD36" s="8"/>
      <c r="AE36" s="5">
        <f t="shared" si="7"/>
        <v>2.0500112637981451</v>
      </c>
      <c r="AF36" s="5"/>
      <c r="AG36" t="s">
        <v>14</v>
      </c>
      <c r="AH36" s="9" t="s">
        <v>15</v>
      </c>
    </row>
    <row r="37" spans="1:34" x14ac:dyDescent="0.3">
      <c r="A37" t="s">
        <v>2584</v>
      </c>
      <c r="B37" t="s">
        <v>255</v>
      </c>
      <c r="C37" s="7">
        <v>11.2</v>
      </c>
      <c r="D37" t="s">
        <v>10</v>
      </c>
      <c r="E37" t="s">
        <v>11</v>
      </c>
      <c r="F37" t="s">
        <v>2585</v>
      </c>
      <c r="N37">
        <v>60270</v>
      </c>
      <c r="O37">
        <v>691.51517739999997</v>
      </c>
      <c r="Q37" s="39">
        <f t="shared" si="0"/>
        <v>714.50439779999999</v>
      </c>
      <c r="R37" s="8">
        <v>279.64999999999998</v>
      </c>
      <c r="S37" s="38">
        <f t="shared" si="1"/>
        <v>692.52245340000002</v>
      </c>
      <c r="T37" s="8">
        <v>274.42500000000001</v>
      </c>
      <c r="U37" s="39">
        <f t="shared" si="2"/>
        <v>709.54900120000002</v>
      </c>
      <c r="V37" s="8"/>
      <c r="W37" s="38">
        <f t="shared" si="3"/>
        <v>674.51188920000004</v>
      </c>
      <c r="X37" s="8"/>
      <c r="Y37" s="38">
        <f t="shared" si="4"/>
        <v>690.50790139999992</v>
      </c>
      <c r="Z37" s="8">
        <v>265.10000000000002</v>
      </c>
      <c r="AA37" s="41">
        <f t="shared" si="5"/>
        <v>726.48457899999994</v>
      </c>
      <c r="AB37" s="8"/>
      <c r="AC37" s="38">
        <f t="shared" si="6"/>
        <v>736.51338059999989</v>
      </c>
      <c r="AD37" s="8"/>
      <c r="AE37" s="5">
        <f t="shared" si="7"/>
        <v>3.3980140293340582</v>
      </c>
      <c r="AF37" s="5"/>
      <c r="AG37" t="s">
        <v>14</v>
      </c>
      <c r="AH37" s="9" t="s">
        <v>15</v>
      </c>
    </row>
    <row r="38" spans="1:34" x14ac:dyDescent="0.3">
      <c r="A38" t="s">
        <v>2586</v>
      </c>
      <c r="B38" t="s">
        <v>2547</v>
      </c>
      <c r="C38" s="7">
        <v>10.1</v>
      </c>
      <c r="D38" t="s">
        <v>10</v>
      </c>
      <c r="E38" t="s">
        <v>11</v>
      </c>
      <c r="F38" t="s">
        <v>2587</v>
      </c>
      <c r="H38" t="s">
        <v>2588</v>
      </c>
      <c r="N38">
        <v>40495</v>
      </c>
      <c r="O38">
        <v>739.51517739999997</v>
      </c>
      <c r="Q38" s="39">
        <f t="shared" si="0"/>
        <v>762.50439779999999</v>
      </c>
      <c r="R38" s="8">
        <v>281.10000000000002</v>
      </c>
      <c r="S38" s="38">
        <f t="shared" si="1"/>
        <v>740.52245340000002</v>
      </c>
      <c r="T38" s="8">
        <v>277.84999999999997</v>
      </c>
      <c r="U38" s="39">
        <f t="shared" si="2"/>
        <v>757.54900120000002</v>
      </c>
      <c r="V38" s="8"/>
      <c r="W38" s="38">
        <f t="shared" si="3"/>
        <v>722.51188920000004</v>
      </c>
      <c r="X38" s="8"/>
      <c r="Y38" s="38">
        <f t="shared" si="4"/>
        <v>738.50790139999992</v>
      </c>
      <c r="Z38" s="8">
        <v>272.12</v>
      </c>
      <c r="AA38" s="41">
        <f t="shared" si="5"/>
        <v>774.48457899999994</v>
      </c>
      <c r="AB38" s="8"/>
      <c r="AC38" s="38">
        <f t="shared" si="6"/>
        <v>784.51338059999989</v>
      </c>
      <c r="AD38" s="8"/>
      <c r="AE38" s="5">
        <f t="shared" si="7"/>
        <v>2.0622638114090202</v>
      </c>
      <c r="AF38" s="5"/>
      <c r="AG38" t="s">
        <v>14</v>
      </c>
      <c r="AH38" s="9" t="s">
        <v>15</v>
      </c>
    </row>
    <row r="39" spans="1:34" x14ac:dyDescent="0.3">
      <c r="A39" t="s">
        <v>2294</v>
      </c>
      <c r="B39" t="s">
        <v>1257</v>
      </c>
      <c r="C39" s="7">
        <v>11.7</v>
      </c>
      <c r="D39" t="s">
        <v>10</v>
      </c>
      <c r="E39" t="s">
        <v>11</v>
      </c>
      <c r="F39" t="s">
        <v>2295</v>
      </c>
      <c r="H39" t="s">
        <v>2296</v>
      </c>
      <c r="N39">
        <v>40443</v>
      </c>
      <c r="O39">
        <v>743.54647580000005</v>
      </c>
      <c r="Q39" s="39">
        <f t="shared" si="0"/>
        <v>766.53569620000007</v>
      </c>
      <c r="R39" s="8">
        <v>285.47500000000002</v>
      </c>
      <c r="S39" s="38">
        <f t="shared" si="1"/>
        <v>744.5537518000001</v>
      </c>
      <c r="T39" s="8">
        <v>280.32499999999999</v>
      </c>
      <c r="U39" s="39">
        <f t="shared" si="2"/>
        <v>761.5802996000001</v>
      </c>
      <c r="V39" s="8"/>
      <c r="W39" s="38">
        <f t="shared" si="3"/>
        <v>726.54318760000012</v>
      </c>
      <c r="X39" s="8"/>
      <c r="Y39" s="38">
        <f t="shared" si="4"/>
        <v>742.53919980000001</v>
      </c>
      <c r="Z39" s="8">
        <v>274.53999999999996</v>
      </c>
      <c r="AA39" s="41">
        <f t="shared" si="5"/>
        <v>778.51587740000002</v>
      </c>
      <c r="AB39" s="8"/>
      <c r="AC39" s="38">
        <f t="shared" si="6"/>
        <v>788.54467899999997</v>
      </c>
      <c r="AD39" s="8"/>
      <c r="AE39" s="5">
        <f t="shared" si="7"/>
        <v>2.0636760902523945</v>
      </c>
      <c r="AF39" s="5"/>
      <c r="AG39" t="s">
        <v>14</v>
      </c>
      <c r="AH39" s="9" t="s">
        <v>15</v>
      </c>
    </row>
    <row r="40" spans="1:34" x14ac:dyDescent="0.3">
      <c r="A40" t="s">
        <v>2589</v>
      </c>
      <c r="B40" t="s">
        <v>2590</v>
      </c>
      <c r="C40" s="7">
        <v>13.4</v>
      </c>
      <c r="D40" t="s">
        <v>10</v>
      </c>
      <c r="E40" t="s">
        <v>11</v>
      </c>
      <c r="F40" t="s">
        <v>2591</v>
      </c>
      <c r="H40" t="s">
        <v>2592</v>
      </c>
      <c r="N40">
        <v>46707</v>
      </c>
      <c r="O40">
        <v>729.56721000000005</v>
      </c>
      <c r="Q40" s="39">
        <f t="shared" si="0"/>
        <v>752.55643040000007</v>
      </c>
      <c r="R40" s="8">
        <v>286.02499999999998</v>
      </c>
      <c r="S40" s="38">
        <f t="shared" si="1"/>
        <v>730.57448600000009</v>
      </c>
      <c r="T40" s="8">
        <v>281.8</v>
      </c>
      <c r="U40" s="39">
        <f t="shared" si="2"/>
        <v>747.6010338000001</v>
      </c>
      <c r="V40" s="8"/>
      <c r="W40" s="38">
        <f t="shared" si="3"/>
        <v>712.56392180000012</v>
      </c>
      <c r="X40" s="8"/>
      <c r="Y40" s="38">
        <f t="shared" si="4"/>
        <v>728.559934</v>
      </c>
      <c r="Z40" s="8">
        <v>275.45999999999998</v>
      </c>
      <c r="AA40" s="41">
        <f t="shared" si="5"/>
        <v>764.53661160000001</v>
      </c>
      <c r="AB40" s="8"/>
      <c r="AC40" s="38">
        <f t="shared" si="6"/>
        <v>774.56541319999997</v>
      </c>
      <c r="AD40" s="8"/>
      <c r="AE40" s="5">
        <f t="shared" si="7"/>
        <v>2.2498225691980243</v>
      </c>
      <c r="AF40" s="5"/>
      <c r="AG40" t="s">
        <v>14</v>
      </c>
      <c r="AH40" s="9" t="s">
        <v>15</v>
      </c>
    </row>
    <row r="41" spans="1:34" x14ac:dyDescent="0.3">
      <c r="A41" t="s">
        <v>2593</v>
      </c>
      <c r="B41" t="s">
        <v>1345</v>
      </c>
      <c r="C41" s="7">
        <v>2.7</v>
      </c>
      <c r="D41" t="s">
        <v>10</v>
      </c>
      <c r="E41" t="s">
        <v>11</v>
      </c>
      <c r="F41" t="s">
        <v>2594</v>
      </c>
      <c r="H41" t="s">
        <v>1346</v>
      </c>
      <c r="N41">
        <v>40342</v>
      </c>
      <c r="O41">
        <v>523.36377040000002</v>
      </c>
      <c r="Q41" s="39">
        <f t="shared" si="0"/>
        <v>546.35299080000004</v>
      </c>
      <c r="R41" s="8">
        <v>242.15</v>
      </c>
      <c r="S41" s="38">
        <f t="shared" si="1"/>
        <v>524.37104640000007</v>
      </c>
      <c r="T41" s="8">
        <v>239.95</v>
      </c>
      <c r="U41" s="39">
        <f t="shared" si="2"/>
        <v>541.39759420000007</v>
      </c>
      <c r="V41" s="8"/>
      <c r="W41" s="38">
        <f t="shared" si="3"/>
        <v>506.36048220000004</v>
      </c>
      <c r="X41" s="8"/>
      <c r="Y41" s="38">
        <f t="shared" si="4"/>
        <v>522.35649439999997</v>
      </c>
      <c r="Z41" s="8"/>
      <c r="AA41" s="41">
        <f t="shared" si="5"/>
        <v>558.33317199999999</v>
      </c>
      <c r="AB41" s="8"/>
      <c r="AC41" s="38">
        <f t="shared" si="6"/>
        <v>568.36197359999994</v>
      </c>
      <c r="AD41" s="8">
        <v>246.26</v>
      </c>
      <c r="AE41" s="5">
        <f t="shared" si="7"/>
        <v>100</v>
      </c>
      <c r="AF41" s="5"/>
      <c r="AG41" t="s">
        <v>14</v>
      </c>
      <c r="AH41" s="9" t="s">
        <v>15</v>
      </c>
    </row>
    <row r="42" spans="1:34" x14ac:dyDescent="0.3">
      <c r="A42" t="s">
        <v>2595</v>
      </c>
      <c r="B42" t="s">
        <v>2596</v>
      </c>
      <c r="C42" s="7">
        <v>1.4</v>
      </c>
      <c r="D42" t="s">
        <v>10</v>
      </c>
      <c r="E42" t="s">
        <v>11</v>
      </c>
      <c r="F42" t="s">
        <v>2597</v>
      </c>
      <c r="N42">
        <v>61705</v>
      </c>
      <c r="O42">
        <v>543.33247200000005</v>
      </c>
      <c r="Q42" s="39">
        <f t="shared" si="0"/>
        <v>566.32169240000007</v>
      </c>
      <c r="R42" s="8">
        <v>236.07499999999999</v>
      </c>
      <c r="S42" s="38">
        <f t="shared" si="1"/>
        <v>544.3397480000001</v>
      </c>
      <c r="T42" s="8">
        <v>231.14999999999998</v>
      </c>
      <c r="U42" s="39">
        <f t="shared" si="2"/>
        <v>561.3662958000001</v>
      </c>
      <c r="V42" s="8"/>
      <c r="W42" s="38">
        <f t="shared" si="3"/>
        <v>526.32918380000012</v>
      </c>
      <c r="X42" s="8"/>
      <c r="Y42" s="38">
        <f t="shared" si="4"/>
        <v>542.32519600000001</v>
      </c>
      <c r="Z42" s="8"/>
      <c r="AA42" s="41">
        <f t="shared" si="5"/>
        <v>578.30187360000002</v>
      </c>
      <c r="AB42" s="8"/>
      <c r="AC42" s="38">
        <f t="shared" si="6"/>
        <v>588.33067519999997</v>
      </c>
      <c r="AD42" s="8">
        <v>244.64000000000001</v>
      </c>
      <c r="AE42" s="5">
        <f t="shared" si="7"/>
        <v>100</v>
      </c>
      <c r="AF42" s="5"/>
      <c r="AG42" t="s">
        <v>14</v>
      </c>
      <c r="AH42" s="9" t="s">
        <v>15</v>
      </c>
    </row>
    <row r="43" spans="1:34" x14ac:dyDescent="0.3">
      <c r="A43" t="s">
        <v>2498</v>
      </c>
      <c r="B43" t="s">
        <v>2499</v>
      </c>
      <c r="C43" s="7">
        <v>2.2000000000000002</v>
      </c>
      <c r="D43" t="s">
        <v>10</v>
      </c>
      <c r="E43" t="s">
        <v>11</v>
      </c>
      <c r="F43" t="s">
        <v>2500</v>
      </c>
      <c r="H43" t="s">
        <v>2501</v>
      </c>
      <c r="N43">
        <v>40402</v>
      </c>
      <c r="O43">
        <v>479.337557</v>
      </c>
      <c r="Q43" s="39">
        <f t="shared" si="0"/>
        <v>502.32677740000003</v>
      </c>
      <c r="R43" s="8">
        <v>229.47499999999999</v>
      </c>
      <c r="S43" s="38">
        <f t="shared" si="1"/>
        <v>480.34483299999999</v>
      </c>
      <c r="T43" s="8">
        <v>228.1</v>
      </c>
      <c r="U43" s="39">
        <f t="shared" si="2"/>
        <v>497.3713808</v>
      </c>
      <c r="V43" s="8"/>
      <c r="W43" s="38">
        <f t="shared" si="3"/>
        <v>462.33426880000002</v>
      </c>
      <c r="X43" s="8"/>
      <c r="Y43" s="38">
        <f t="shared" si="4"/>
        <v>478.33028100000001</v>
      </c>
      <c r="Z43" s="8"/>
      <c r="AA43" s="41">
        <f t="shared" si="5"/>
        <v>514.30695860000003</v>
      </c>
      <c r="AB43" s="8"/>
      <c r="AC43" s="38">
        <f t="shared" si="6"/>
        <v>524.33576019999998</v>
      </c>
      <c r="AD43" s="8">
        <v>238.27999999999997</v>
      </c>
      <c r="AE43" s="5">
        <f t="shared" si="7"/>
        <v>100</v>
      </c>
      <c r="AF43" s="5"/>
      <c r="AG43" t="s">
        <v>14</v>
      </c>
      <c r="AH43" s="9" t="s">
        <v>15</v>
      </c>
    </row>
    <row r="44" spans="1:34" x14ac:dyDescent="0.3">
      <c r="A44" t="s">
        <v>285</v>
      </c>
      <c r="B44" t="s">
        <v>286</v>
      </c>
      <c r="C44" s="7">
        <v>2.7</v>
      </c>
      <c r="D44" t="s">
        <v>10</v>
      </c>
      <c r="E44" t="s">
        <v>11</v>
      </c>
      <c r="F44" t="s">
        <v>287</v>
      </c>
      <c r="H44" t="s">
        <v>288</v>
      </c>
      <c r="N44">
        <v>40405</v>
      </c>
      <c r="O44">
        <v>507.36885539999997</v>
      </c>
      <c r="Q44" s="39">
        <f t="shared" si="0"/>
        <v>530.35807579999994</v>
      </c>
      <c r="R44" s="8">
        <v>237.17500000000001</v>
      </c>
      <c r="S44" s="38">
        <f t="shared" si="1"/>
        <v>508.37613139999996</v>
      </c>
      <c r="T44" s="8">
        <v>236.17499999999998</v>
      </c>
      <c r="U44" s="39">
        <f t="shared" si="2"/>
        <v>525.40267919999997</v>
      </c>
      <c r="V44" s="8"/>
      <c r="W44" s="38">
        <f t="shared" si="3"/>
        <v>490.36556719999999</v>
      </c>
      <c r="X44" s="8"/>
      <c r="Y44" s="38">
        <f t="shared" si="4"/>
        <v>506.36157939999998</v>
      </c>
      <c r="Z44" s="8"/>
      <c r="AA44" s="41">
        <f t="shared" si="5"/>
        <v>542.338257</v>
      </c>
      <c r="AB44" s="8"/>
      <c r="AC44" s="38">
        <f t="shared" si="6"/>
        <v>552.36705859999995</v>
      </c>
      <c r="AD44" s="8">
        <v>245.35999999999999</v>
      </c>
      <c r="AE44" s="5">
        <f t="shared" si="7"/>
        <v>100</v>
      </c>
      <c r="AF44" s="5"/>
      <c r="AG44" t="s">
        <v>14</v>
      </c>
      <c r="AH44" s="9" t="s">
        <v>15</v>
      </c>
    </row>
    <row r="45" spans="1:34" x14ac:dyDescent="0.3">
      <c r="A45" t="s">
        <v>1679</v>
      </c>
      <c r="B45" t="s">
        <v>2598</v>
      </c>
      <c r="C45" s="7">
        <v>11.6</v>
      </c>
      <c r="D45" t="s">
        <v>10</v>
      </c>
      <c r="E45" t="s">
        <v>11</v>
      </c>
      <c r="F45" t="s">
        <v>2599</v>
      </c>
      <c r="H45" t="s">
        <v>1680</v>
      </c>
      <c r="N45">
        <v>102949</v>
      </c>
      <c r="O45">
        <v>537.51206720000005</v>
      </c>
      <c r="Q45" s="39">
        <f t="shared" si="0"/>
        <v>560.50128760000007</v>
      </c>
      <c r="R45" s="8">
        <v>252.55</v>
      </c>
      <c r="S45" s="38">
        <f t="shared" si="1"/>
        <v>538.51934320000009</v>
      </c>
      <c r="T45" s="8">
        <v>256.77499999999998</v>
      </c>
      <c r="U45" s="39">
        <f t="shared" si="2"/>
        <v>555.5458910000001</v>
      </c>
      <c r="V45" s="8"/>
      <c r="W45" s="38">
        <f t="shared" si="3"/>
        <v>520.50877900000012</v>
      </c>
      <c r="X45" s="8">
        <v>256.7</v>
      </c>
      <c r="Y45" s="38">
        <f t="shared" si="4"/>
        <v>536.5047912</v>
      </c>
      <c r="Z45" s="8">
        <v>258.2</v>
      </c>
      <c r="AA45" s="41">
        <f t="shared" si="5"/>
        <v>572.48146880000002</v>
      </c>
      <c r="AB45" s="8">
        <v>250.98000000000002</v>
      </c>
      <c r="AC45" s="38">
        <f t="shared" si="6"/>
        <v>582.51027039999997</v>
      </c>
      <c r="AD45" s="8">
        <v>257.52</v>
      </c>
      <c r="AE45" s="5">
        <f t="shared" si="7"/>
        <v>-0.55496056859118348</v>
      </c>
      <c r="AF45" s="5"/>
      <c r="AG45" t="s">
        <v>14</v>
      </c>
      <c r="AH45" s="9" t="s">
        <v>15</v>
      </c>
    </row>
    <row r="46" spans="1:34" x14ac:dyDescent="0.3">
      <c r="A46" t="s">
        <v>1392</v>
      </c>
      <c r="B46" t="s">
        <v>458</v>
      </c>
      <c r="C46" s="7">
        <v>13</v>
      </c>
      <c r="D46" t="s">
        <v>10</v>
      </c>
      <c r="E46" t="s">
        <v>11</v>
      </c>
      <c r="F46" t="s">
        <v>2600</v>
      </c>
      <c r="H46" t="s">
        <v>1393</v>
      </c>
      <c r="N46">
        <v>433</v>
      </c>
      <c r="O46">
        <v>565.54336560000002</v>
      </c>
      <c r="Q46" s="39">
        <f t="shared" si="0"/>
        <v>588.53258600000004</v>
      </c>
      <c r="R46" s="8">
        <v>258.89999999999998</v>
      </c>
      <c r="S46" s="38">
        <f t="shared" si="1"/>
        <v>566.55064160000006</v>
      </c>
      <c r="T46" s="8">
        <v>263.47500000000002</v>
      </c>
      <c r="U46" s="39">
        <f t="shared" si="2"/>
        <v>583.57718940000007</v>
      </c>
      <c r="V46" s="8"/>
      <c r="W46" s="38">
        <f t="shared" si="3"/>
        <v>548.54007740000009</v>
      </c>
      <c r="X46" s="8">
        <v>263.43999999999994</v>
      </c>
      <c r="Y46" s="38">
        <f t="shared" si="4"/>
        <v>564.53608959999997</v>
      </c>
      <c r="Z46" s="8"/>
      <c r="AA46" s="41">
        <f t="shared" si="5"/>
        <v>600.51276719999998</v>
      </c>
      <c r="AB46" s="8">
        <v>256.65999999999997</v>
      </c>
      <c r="AC46" s="38">
        <f t="shared" si="6"/>
        <v>610.54156879999994</v>
      </c>
      <c r="AD46" s="8">
        <v>263.98</v>
      </c>
      <c r="AE46" s="5">
        <f t="shared" si="7"/>
        <v>100</v>
      </c>
      <c r="AF46" s="5"/>
      <c r="AG46" t="s">
        <v>14</v>
      </c>
      <c r="AH46" s="9" t="s">
        <v>15</v>
      </c>
    </row>
    <row r="47" spans="1:34" x14ac:dyDescent="0.3">
      <c r="A47" t="s">
        <v>1535</v>
      </c>
      <c r="B47" t="s">
        <v>1536</v>
      </c>
      <c r="C47" s="7">
        <v>11.7</v>
      </c>
      <c r="D47" t="s">
        <v>10</v>
      </c>
      <c r="E47" t="s">
        <v>11</v>
      </c>
      <c r="F47" t="s">
        <v>1537</v>
      </c>
      <c r="H47" t="s">
        <v>1538</v>
      </c>
      <c r="N47">
        <v>430</v>
      </c>
      <c r="O47">
        <v>563.52771640000003</v>
      </c>
      <c r="Q47" s="39">
        <f t="shared" si="0"/>
        <v>586.51693680000005</v>
      </c>
      <c r="R47" s="8">
        <v>258.27500000000003</v>
      </c>
      <c r="S47" s="38">
        <f t="shared" si="1"/>
        <v>564.53499240000008</v>
      </c>
      <c r="T47" s="8">
        <v>259.85000000000002</v>
      </c>
      <c r="U47" s="39">
        <f t="shared" si="2"/>
        <v>581.56154020000008</v>
      </c>
      <c r="V47" s="8"/>
      <c r="W47" s="38">
        <f t="shared" si="3"/>
        <v>546.5244282000001</v>
      </c>
      <c r="X47" s="8">
        <v>259.91999999999996</v>
      </c>
      <c r="Y47" s="38">
        <f t="shared" si="4"/>
        <v>562.52044039999998</v>
      </c>
      <c r="Z47" s="8">
        <v>262.41999999999996</v>
      </c>
      <c r="AA47" s="41">
        <f t="shared" si="5"/>
        <v>598.497118</v>
      </c>
      <c r="AB47" s="8">
        <v>254.47999999999996</v>
      </c>
      <c r="AC47" s="38">
        <f t="shared" si="6"/>
        <v>608.52591959999995</v>
      </c>
      <c r="AD47" s="8">
        <v>261.88</v>
      </c>
      <c r="AE47" s="5">
        <f t="shared" si="7"/>
        <v>-0.98903213392339284</v>
      </c>
      <c r="AF47" s="5"/>
      <c r="AG47" t="s">
        <v>14</v>
      </c>
      <c r="AH47" s="9" t="s">
        <v>15</v>
      </c>
    </row>
    <row r="48" spans="1:34" x14ac:dyDescent="0.3">
      <c r="A48" t="s">
        <v>1684</v>
      </c>
      <c r="B48" t="s">
        <v>2601</v>
      </c>
      <c r="C48" s="7">
        <v>14.5</v>
      </c>
      <c r="D48" t="s">
        <v>10</v>
      </c>
      <c r="E48" t="s">
        <v>11</v>
      </c>
      <c r="F48" t="s">
        <v>2602</v>
      </c>
      <c r="H48" t="s">
        <v>1686</v>
      </c>
      <c r="N48">
        <v>83707</v>
      </c>
      <c r="O48">
        <v>593.57466399999998</v>
      </c>
      <c r="Q48" s="39">
        <f t="shared" si="0"/>
        <v>616.56388440000001</v>
      </c>
      <c r="R48" s="8">
        <v>265.39999999999998</v>
      </c>
      <c r="S48" s="38">
        <f t="shared" si="1"/>
        <v>594.58194000000003</v>
      </c>
      <c r="T48" s="8">
        <v>269.70000000000005</v>
      </c>
      <c r="U48" s="39">
        <f t="shared" si="2"/>
        <v>611.60848780000003</v>
      </c>
      <c r="V48" s="8"/>
      <c r="W48" s="38">
        <f t="shared" si="3"/>
        <v>576.57137580000006</v>
      </c>
      <c r="X48" s="8">
        <v>269.74000000000007</v>
      </c>
      <c r="Y48" s="38">
        <f t="shared" si="4"/>
        <v>592.56738799999994</v>
      </c>
      <c r="Z48" s="8"/>
      <c r="AA48" s="41">
        <f t="shared" si="5"/>
        <v>628.54406559999995</v>
      </c>
      <c r="AB48" s="8">
        <v>262.76</v>
      </c>
      <c r="AC48" s="38">
        <f t="shared" si="6"/>
        <v>638.57286719999991</v>
      </c>
      <c r="AD48" s="8">
        <v>270.10000000000002</v>
      </c>
      <c r="AE48" s="5">
        <f t="shared" si="7"/>
        <v>100</v>
      </c>
      <c r="AF48" s="5"/>
      <c r="AG48" t="s">
        <v>14</v>
      </c>
      <c r="AH48" s="9" t="s">
        <v>15</v>
      </c>
    </row>
    <row r="49" spans="1:34" x14ac:dyDescent="0.3">
      <c r="A49" t="s">
        <v>2603</v>
      </c>
      <c r="B49" t="s">
        <v>2604</v>
      </c>
      <c r="C49" s="7">
        <v>16</v>
      </c>
      <c r="D49" t="s">
        <v>10</v>
      </c>
      <c r="E49" t="s">
        <v>11</v>
      </c>
      <c r="F49" t="s">
        <v>2605</v>
      </c>
      <c r="H49" t="s">
        <v>2606</v>
      </c>
      <c r="N49">
        <v>7205</v>
      </c>
      <c r="O49">
        <v>621.60596239999995</v>
      </c>
      <c r="Q49" s="39">
        <f t="shared" si="0"/>
        <v>644.59518279999998</v>
      </c>
      <c r="R49" s="8">
        <v>272.02499999999998</v>
      </c>
      <c r="S49" s="38">
        <f t="shared" si="1"/>
        <v>622.6132384</v>
      </c>
      <c r="T49" s="8">
        <v>275.47500000000002</v>
      </c>
      <c r="U49" s="39">
        <f t="shared" si="2"/>
        <v>639.6397862</v>
      </c>
      <c r="V49" s="8"/>
      <c r="W49" s="38">
        <f t="shared" si="3"/>
        <v>604.60267420000002</v>
      </c>
      <c r="X49" s="8">
        <v>275.53999999999996</v>
      </c>
      <c r="Y49" s="38">
        <f t="shared" si="4"/>
        <v>620.59868639999991</v>
      </c>
      <c r="Z49" s="8"/>
      <c r="AA49" s="41">
        <f t="shared" si="5"/>
        <v>656.57536399999992</v>
      </c>
      <c r="AB49" s="8">
        <v>269.62</v>
      </c>
      <c r="AC49" s="38">
        <f t="shared" si="6"/>
        <v>666.60416559999987</v>
      </c>
      <c r="AD49" s="8">
        <v>276.10000000000002</v>
      </c>
      <c r="AE49" s="5">
        <f t="shared" si="7"/>
        <v>100</v>
      </c>
      <c r="AF49" s="5"/>
      <c r="AG49" t="s">
        <v>14</v>
      </c>
      <c r="AH49" s="9" t="s">
        <v>15</v>
      </c>
    </row>
    <row r="50" spans="1:34" x14ac:dyDescent="0.3">
      <c r="A50" t="s">
        <v>1467</v>
      </c>
      <c r="B50" t="s">
        <v>1297</v>
      </c>
      <c r="C50" s="7">
        <v>17.600000000000001</v>
      </c>
      <c r="D50" t="s">
        <v>10</v>
      </c>
      <c r="E50" t="s">
        <v>11</v>
      </c>
      <c r="F50" t="s">
        <v>2607</v>
      </c>
      <c r="H50" t="s">
        <v>1468</v>
      </c>
      <c r="N50">
        <v>7209</v>
      </c>
      <c r="O50">
        <v>649.63726080000004</v>
      </c>
      <c r="Q50" s="39">
        <f t="shared" si="0"/>
        <v>672.62648120000006</v>
      </c>
      <c r="R50" s="8">
        <v>278.67499999999995</v>
      </c>
      <c r="S50" s="38">
        <f t="shared" si="1"/>
        <v>650.64453680000008</v>
      </c>
      <c r="T50" s="8">
        <v>282.02499999999998</v>
      </c>
      <c r="U50" s="39">
        <f t="shared" si="2"/>
        <v>667.67108460000009</v>
      </c>
      <c r="V50" s="8"/>
      <c r="W50" s="38">
        <f t="shared" si="3"/>
        <v>632.63397260000011</v>
      </c>
      <c r="X50" s="8">
        <v>282.02</v>
      </c>
      <c r="Y50" s="38">
        <f t="shared" si="4"/>
        <v>648.62998479999999</v>
      </c>
      <c r="Z50" s="8"/>
      <c r="AA50" s="41">
        <f t="shared" si="5"/>
        <v>684.6066624</v>
      </c>
      <c r="AB50" s="8">
        <v>276.43999999999994</v>
      </c>
      <c r="AC50" s="38">
        <f t="shared" si="6"/>
        <v>694.63546399999996</v>
      </c>
      <c r="AD50" s="8">
        <v>282.64</v>
      </c>
      <c r="AE50" s="5">
        <f t="shared" si="7"/>
        <v>100</v>
      </c>
      <c r="AF50" s="5"/>
      <c r="AG50" t="s">
        <v>14</v>
      </c>
      <c r="AH50" s="9" t="s">
        <v>15</v>
      </c>
    </row>
    <row r="51" spans="1:34" x14ac:dyDescent="0.3">
      <c r="A51" t="s">
        <v>2608</v>
      </c>
      <c r="B51" t="s">
        <v>1957</v>
      </c>
      <c r="C51" s="7">
        <v>14.4</v>
      </c>
      <c r="D51" t="s">
        <v>10</v>
      </c>
      <c r="E51" t="s">
        <v>11</v>
      </c>
      <c r="F51" t="s">
        <v>2609</v>
      </c>
      <c r="H51" t="s">
        <v>2610</v>
      </c>
      <c r="N51">
        <v>7206</v>
      </c>
      <c r="O51">
        <v>647.62161160000005</v>
      </c>
      <c r="Q51" s="39">
        <f t="shared" si="0"/>
        <v>670.61083200000007</v>
      </c>
      <c r="R51" s="8">
        <v>279.07499999999999</v>
      </c>
      <c r="S51" s="38">
        <f t="shared" si="1"/>
        <v>648.6288876000001</v>
      </c>
      <c r="T51" s="8">
        <v>278.97500000000002</v>
      </c>
      <c r="U51" s="39">
        <f t="shared" si="2"/>
        <v>665.6554354000001</v>
      </c>
      <c r="V51" s="8"/>
      <c r="W51" s="38">
        <f t="shared" si="3"/>
        <v>630.61832340000012</v>
      </c>
      <c r="X51" s="8">
        <v>278.96000000000004</v>
      </c>
      <c r="Y51" s="38">
        <f t="shared" si="4"/>
        <v>646.6143356</v>
      </c>
      <c r="Z51" s="8"/>
      <c r="AA51" s="41">
        <f t="shared" si="5"/>
        <v>682.59101320000002</v>
      </c>
      <c r="AB51" s="8">
        <v>274.2</v>
      </c>
      <c r="AC51" s="38">
        <f t="shared" si="6"/>
        <v>692.61981479999997</v>
      </c>
      <c r="AD51" s="8">
        <v>280.65999999999997</v>
      </c>
      <c r="AE51" s="5">
        <f t="shared" si="7"/>
        <v>100</v>
      </c>
      <c r="AF51" s="5"/>
      <c r="AG51" t="s">
        <v>14</v>
      </c>
      <c r="AH51" s="9" t="s">
        <v>15</v>
      </c>
    </row>
    <row r="52" spans="1:34" x14ac:dyDescent="0.3">
      <c r="A52" t="s">
        <v>417</v>
      </c>
      <c r="B52" t="s">
        <v>418</v>
      </c>
      <c r="C52" s="7">
        <v>13.2</v>
      </c>
      <c r="D52" t="s">
        <v>10</v>
      </c>
      <c r="E52" t="s">
        <v>11</v>
      </c>
      <c r="F52" t="s">
        <v>419</v>
      </c>
      <c r="H52" t="s">
        <v>420</v>
      </c>
      <c r="N52">
        <v>1968593</v>
      </c>
      <c r="O52">
        <v>689.57229500000005</v>
      </c>
      <c r="Q52" s="39">
        <f t="shared" si="0"/>
        <v>712.56151540000008</v>
      </c>
      <c r="R52" s="8">
        <v>281</v>
      </c>
      <c r="S52" s="38">
        <f t="shared" si="1"/>
        <v>690.5795710000001</v>
      </c>
      <c r="T52" s="8">
        <v>276.75</v>
      </c>
      <c r="U52" s="39">
        <f t="shared" si="2"/>
        <v>707.6061188000001</v>
      </c>
      <c r="V52" s="8"/>
      <c r="W52" s="38">
        <f t="shared" si="3"/>
        <v>672.56900680000012</v>
      </c>
      <c r="X52" s="8"/>
      <c r="Y52" s="38">
        <f t="shared" si="4"/>
        <v>688.56501900000001</v>
      </c>
      <c r="Z52" s="8">
        <v>267.8</v>
      </c>
      <c r="AA52" s="41">
        <f t="shared" si="5"/>
        <v>724.54169660000002</v>
      </c>
      <c r="AB52" s="8"/>
      <c r="AC52" s="38">
        <f t="shared" si="6"/>
        <v>734.57049819999997</v>
      </c>
      <c r="AD52" s="8"/>
      <c r="AE52" s="5">
        <f t="shared" si="7"/>
        <v>3.2339656729900592</v>
      </c>
      <c r="AF52" s="5"/>
      <c r="AG52" t="s">
        <v>14</v>
      </c>
      <c r="AH52" s="9" t="s">
        <v>15</v>
      </c>
    </row>
    <row r="53" spans="1:34" x14ac:dyDescent="0.3">
      <c r="A53" t="s">
        <v>2611</v>
      </c>
      <c r="B53" t="s">
        <v>2612</v>
      </c>
      <c r="C53" s="7">
        <v>11.4</v>
      </c>
      <c r="D53" t="s">
        <v>10</v>
      </c>
      <c r="E53" t="s">
        <v>11</v>
      </c>
      <c r="F53" t="s">
        <v>2613</v>
      </c>
      <c r="H53" t="s">
        <v>2614</v>
      </c>
      <c r="N53">
        <v>4106</v>
      </c>
      <c r="O53">
        <v>717.53082659999995</v>
      </c>
      <c r="Q53" s="39">
        <f t="shared" si="0"/>
        <v>740.52004699999998</v>
      </c>
      <c r="R53" s="8">
        <v>282.59999999999997</v>
      </c>
      <c r="S53" s="38">
        <f t="shared" si="1"/>
        <v>718.5381026</v>
      </c>
      <c r="T53" s="8">
        <v>276.82499999999999</v>
      </c>
      <c r="U53" s="39">
        <f t="shared" si="2"/>
        <v>735.5646504</v>
      </c>
      <c r="V53" s="8"/>
      <c r="W53" s="38">
        <f t="shared" si="3"/>
        <v>700.52753840000003</v>
      </c>
      <c r="X53" s="8"/>
      <c r="Y53" s="38">
        <f t="shared" si="4"/>
        <v>716.52355059999991</v>
      </c>
      <c r="Z53" s="8">
        <v>269.62</v>
      </c>
      <c r="AA53" s="41">
        <f t="shared" si="5"/>
        <v>752.50022819999992</v>
      </c>
      <c r="AB53" s="8"/>
      <c r="AC53" s="38">
        <f t="shared" si="6"/>
        <v>762.52902979999988</v>
      </c>
      <c r="AD53" s="8"/>
      <c r="AE53" s="5">
        <f t="shared" si="7"/>
        <v>2.6027273548270511</v>
      </c>
      <c r="AF53" s="5"/>
      <c r="AG53" t="s">
        <v>14</v>
      </c>
      <c r="AH53" s="9" t="s">
        <v>15</v>
      </c>
    </row>
    <row r="54" spans="1:34" x14ac:dyDescent="0.3">
      <c r="A54" t="s">
        <v>2615</v>
      </c>
      <c r="B54" t="s">
        <v>1257</v>
      </c>
      <c r="C54" s="7">
        <v>12</v>
      </c>
      <c r="D54" t="s">
        <v>10</v>
      </c>
      <c r="E54" t="s">
        <v>11</v>
      </c>
      <c r="F54" t="s">
        <v>2616</v>
      </c>
      <c r="H54" t="s">
        <v>2617</v>
      </c>
      <c r="N54">
        <v>40438</v>
      </c>
      <c r="O54">
        <v>743.54647580000005</v>
      </c>
      <c r="Q54" s="39">
        <f t="shared" si="0"/>
        <v>766.53569620000007</v>
      </c>
      <c r="R54" s="8">
        <v>286.95</v>
      </c>
      <c r="S54" s="38">
        <f t="shared" si="1"/>
        <v>744.5537518000001</v>
      </c>
      <c r="T54" s="8">
        <v>281.625</v>
      </c>
      <c r="U54" s="39">
        <f t="shared" si="2"/>
        <v>761.5802996000001</v>
      </c>
      <c r="V54" s="8"/>
      <c r="W54" s="38">
        <f t="shared" si="3"/>
        <v>726.54318760000012</v>
      </c>
      <c r="X54" s="8"/>
      <c r="Y54" s="38">
        <f t="shared" si="4"/>
        <v>742.53919980000001</v>
      </c>
      <c r="Z54" s="8">
        <v>276.58000000000004</v>
      </c>
      <c r="AA54" s="41">
        <f t="shared" si="5"/>
        <v>778.51587740000002</v>
      </c>
      <c r="AB54" s="8"/>
      <c r="AC54" s="38">
        <f t="shared" si="6"/>
        <v>788.54467899999997</v>
      </c>
      <c r="AD54" s="8"/>
      <c r="AE54" s="5">
        <f t="shared" si="7"/>
        <v>1.7913892587660751</v>
      </c>
      <c r="AF54" s="5"/>
      <c r="AG54" t="s">
        <v>14</v>
      </c>
      <c r="AH54" s="9" t="s">
        <v>15</v>
      </c>
    </row>
    <row r="55" spans="1:34" x14ac:dyDescent="0.3">
      <c r="A55" t="s">
        <v>2618</v>
      </c>
      <c r="B55" t="s">
        <v>2619</v>
      </c>
      <c r="C55" s="7">
        <v>11.5</v>
      </c>
      <c r="D55" t="s">
        <v>10</v>
      </c>
      <c r="E55" t="s">
        <v>11</v>
      </c>
      <c r="F55" t="s">
        <v>2620</v>
      </c>
      <c r="H55" t="s">
        <v>2621</v>
      </c>
      <c r="N55">
        <v>1968594</v>
      </c>
      <c r="O55">
        <v>544.555295</v>
      </c>
      <c r="Q55" s="39">
        <f t="shared" si="0"/>
        <v>567.54451540000002</v>
      </c>
      <c r="R55" s="8">
        <v>253.125</v>
      </c>
      <c r="S55" s="38">
        <f t="shared" si="1"/>
        <v>545.56257100000005</v>
      </c>
      <c r="T55" s="8">
        <v>257.52499999999998</v>
      </c>
      <c r="U55" s="39">
        <f t="shared" si="2"/>
        <v>562.58911880000005</v>
      </c>
      <c r="V55" s="8"/>
      <c r="W55" s="38">
        <f t="shared" si="3"/>
        <v>527.55200680000007</v>
      </c>
      <c r="X55" s="8">
        <v>257.5</v>
      </c>
      <c r="Y55" s="38">
        <f t="shared" si="4"/>
        <v>543.54801899999995</v>
      </c>
      <c r="Z55" s="8"/>
      <c r="AA55" s="41">
        <f t="shared" si="5"/>
        <v>579.52469659999997</v>
      </c>
      <c r="AB55" s="8">
        <v>251.35999999999999</v>
      </c>
      <c r="AC55" s="38">
        <f t="shared" si="6"/>
        <v>589.55349819999992</v>
      </c>
      <c r="AD55" s="8">
        <v>258.06000000000006</v>
      </c>
      <c r="AE55" s="5">
        <f t="shared" si="7"/>
        <v>100</v>
      </c>
      <c r="AF55" s="5"/>
      <c r="AG55" t="s">
        <v>14</v>
      </c>
      <c r="AH55" s="9" t="s">
        <v>15</v>
      </c>
    </row>
    <row r="56" spans="1:34" x14ac:dyDescent="0.3">
      <c r="A56" t="s">
        <v>2622</v>
      </c>
      <c r="B56" t="s">
        <v>2623</v>
      </c>
      <c r="C56" s="7">
        <v>12.9</v>
      </c>
      <c r="D56" t="s">
        <v>10</v>
      </c>
      <c r="E56" t="s">
        <v>11</v>
      </c>
      <c r="F56" t="s">
        <v>2624</v>
      </c>
      <c r="H56" t="s">
        <v>2625</v>
      </c>
      <c r="N56">
        <v>1968595</v>
      </c>
      <c r="O56">
        <v>572.58659339999997</v>
      </c>
      <c r="Q56" s="39">
        <f t="shared" si="0"/>
        <v>595.57581379999999</v>
      </c>
      <c r="R56" s="8">
        <v>259.5</v>
      </c>
      <c r="S56" s="38">
        <f t="shared" si="1"/>
        <v>573.59386940000002</v>
      </c>
      <c r="T56" s="8">
        <v>264.125</v>
      </c>
      <c r="U56" s="39">
        <f t="shared" si="2"/>
        <v>590.62041720000002</v>
      </c>
      <c r="V56" s="8"/>
      <c r="W56" s="38">
        <f t="shared" si="3"/>
        <v>555.58330520000004</v>
      </c>
      <c r="X56" s="8">
        <v>264.12</v>
      </c>
      <c r="Y56" s="38">
        <f t="shared" si="4"/>
        <v>571.57931739999992</v>
      </c>
      <c r="Z56" s="8"/>
      <c r="AA56" s="41">
        <f t="shared" si="5"/>
        <v>607.55599499999994</v>
      </c>
      <c r="AB56" s="8">
        <v>257.06000000000006</v>
      </c>
      <c r="AC56" s="38">
        <f t="shared" si="6"/>
        <v>617.58479659999989</v>
      </c>
      <c r="AD56" s="8">
        <v>264.36</v>
      </c>
      <c r="AE56" s="5">
        <f t="shared" si="7"/>
        <v>100</v>
      </c>
      <c r="AF56" s="5"/>
      <c r="AG56" t="s">
        <v>14</v>
      </c>
      <c r="AH56" s="9" t="s">
        <v>15</v>
      </c>
    </row>
    <row r="57" spans="1:34" x14ac:dyDescent="0.3">
      <c r="A57" t="s">
        <v>2626</v>
      </c>
      <c r="B57" t="s">
        <v>2627</v>
      </c>
      <c r="C57" s="7">
        <v>17.5</v>
      </c>
      <c r="D57" t="s">
        <v>10</v>
      </c>
      <c r="E57" t="s">
        <v>11</v>
      </c>
      <c r="F57" t="s">
        <v>2628</v>
      </c>
      <c r="H57" t="s">
        <v>2629</v>
      </c>
      <c r="N57">
        <v>1968596</v>
      </c>
      <c r="O57">
        <v>656.68048859999999</v>
      </c>
      <c r="Q57" s="39">
        <f t="shared" si="0"/>
        <v>679.66970900000001</v>
      </c>
      <c r="R57" s="8">
        <v>279.3</v>
      </c>
      <c r="S57" s="38">
        <f t="shared" si="1"/>
        <v>657.68776460000004</v>
      </c>
      <c r="T57" s="8">
        <v>282.625</v>
      </c>
      <c r="U57" s="39">
        <f t="shared" si="2"/>
        <v>674.71431240000004</v>
      </c>
      <c r="V57" s="8"/>
      <c r="W57" s="38">
        <f t="shared" si="3"/>
        <v>639.67720040000006</v>
      </c>
      <c r="X57" s="8">
        <v>282.64</v>
      </c>
      <c r="Y57" s="38">
        <f t="shared" si="4"/>
        <v>655.67321259999994</v>
      </c>
      <c r="Z57" s="8"/>
      <c r="AA57" s="41">
        <f t="shared" si="5"/>
        <v>691.64989019999996</v>
      </c>
      <c r="AB57" s="8">
        <v>276.89999999999998</v>
      </c>
      <c r="AC57" s="38">
        <f t="shared" si="6"/>
        <v>701.67869179999991</v>
      </c>
      <c r="AD57" s="8">
        <v>283.08000000000004</v>
      </c>
      <c r="AE57" s="5">
        <f t="shared" si="7"/>
        <v>100</v>
      </c>
      <c r="AF57" s="5"/>
      <c r="AG57" t="s">
        <v>14</v>
      </c>
      <c r="AH57" s="9" t="s">
        <v>15</v>
      </c>
    </row>
    <row r="58" spans="1:34" x14ac:dyDescent="0.3">
      <c r="A58" t="s">
        <v>2630</v>
      </c>
      <c r="B58" t="s">
        <v>2631</v>
      </c>
      <c r="C58" s="7">
        <v>15.7</v>
      </c>
      <c r="D58" t="s">
        <v>10</v>
      </c>
      <c r="E58" t="s">
        <v>11</v>
      </c>
      <c r="F58" t="s">
        <v>2632</v>
      </c>
      <c r="H58" t="s">
        <v>2633</v>
      </c>
      <c r="N58">
        <v>1968597</v>
      </c>
      <c r="O58">
        <v>654.66483940000001</v>
      </c>
      <c r="Q58" s="39">
        <f t="shared" si="0"/>
        <v>677.65405980000003</v>
      </c>
      <c r="R58" s="8">
        <v>279.625</v>
      </c>
      <c r="S58" s="38">
        <f t="shared" si="1"/>
        <v>655.67211540000005</v>
      </c>
      <c r="T58" s="8">
        <v>279.5</v>
      </c>
      <c r="U58" s="39">
        <f t="shared" si="2"/>
        <v>672.69866320000006</v>
      </c>
      <c r="V58" s="8"/>
      <c r="W58" s="38">
        <f t="shared" si="3"/>
        <v>637.66155120000008</v>
      </c>
      <c r="X58" s="8">
        <v>279.5</v>
      </c>
      <c r="Y58" s="38">
        <f t="shared" si="4"/>
        <v>653.65756339999996</v>
      </c>
      <c r="Z58" s="8"/>
      <c r="AA58" s="41">
        <f t="shared" si="5"/>
        <v>689.63424099999997</v>
      </c>
      <c r="AB58" s="8">
        <v>274.78000000000003</v>
      </c>
      <c r="AC58" s="38">
        <f t="shared" si="6"/>
        <v>699.66304259999993</v>
      </c>
      <c r="AD58" s="8">
        <v>281.02</v>
      </c>
      <c r="AE58" s="5">
        <f t="shared" si="7"/>
        <v>100</v>
      </c>
      <c r="AF58" s="5"/>
      <c r="AG58" t="s">
        <v>14</v>
      </c>
      <c r="AH58" s="9" t="s">
        <v>15</v>
      </c>
    </row>
    <row r="59" spans="1:34" x14ac:dyDescent="0.3">
      <c r="A59" s="44" t="s">
        <v>1267</v>
      </c>
      <c r="B59" t="s">
        <v>1268</v>
      </c>
      <c r="C59" s="7">
        <v>9.1999999999999993</v>
      </c>
      <c r="D59" t="s">
        <v>10</v>
      </c>
      <c r="E59" t="s">
        <v>11</v>
      </c>
      <c r="F59" t="s">
        <v>2635</v>
      </c>
      <c r="H59" t="s">
        <v>1269</v>
      </c>
      <c r="N59">
        <v>41586</v>
      </c>
      <c r="O59">
        <v>702.56754439999997</v>
      </c>
      <c r="Q59" s="39">
        <f t="shared" si="0"/>
        <v>725.5567648</v>
      </c>
      <c r="R59" s="8">
        <v>286.89999999999998</v>
      </c>
      <c r="S59" s="38">
        <f t="shared" si="1"/>
        <v>703.57482040000002</v>
      </c>
      <c r="T59" s="8">
        <v>285.125</v>
      </c>
      <c r="U59" s="39">
        <f t="shared" si="2"/>
        <v>720.60136820000002</v>
      </c>
      <c r="V59" s="8"/>
      <c r="W59" s="38">
        <f t="shared" si="3"/>
        <v>685.56425620000005</v>
      </c>
      <c r="X59" s="43">
        <v>116.31999999999998</v>
      </c>
      <c r="Y59" s="38">
        <f t="shared" si="4"/>
        <v>701.56026839999993</v>
      </c>
      <c r="Z59" s="8"/>
      <c r="AA59" s="41">
        <f t="shared" si="5"/>
        <v>737.53694599999994</v>
      </c>
      <c r="AB59" s="8">
        <v>283.94000000000005</v>
      </c>
      <c r="AC59" s="38">
        <f t="shared" si="6"/>
        <v>747.5657475999999</v>
      </c>
      <c r="AD59" s="8">
        <v>287.24</v>
      </c>
      <c r="AE59" s="5">
        <f t="shared" si="7"/>
        <v>100</v>
      </c>
      <c r="AF59" s="5"/>
      <c r="AG59" t="s">
        <v>14</v>
      </c>
      <c r="AH59" s="9" t="s">
        <v>15</v>
      </c>
    </row>
    <row r="60" spans="1:34" x14ac:dyDescent="0.3">
      <c r="A60" t="s">
        <v>1933</v>
      </c>
      <c r="B60" t="s">
        <v>1934</v>
      </c>
      <c r="C60" s="7">
        <v>10.7</v>
      </c>
      <c r="D60" t="s">
        <v>10</v>
      </c>
      <c r="E60" t="s">
        <v>11</v>
      </c>
      <c r="F60" t="s">
        <v>1935</v>
      </c>
      <c r="H60" t="s">
        <v>1936</v>
      </c>
      <c r="N60">
        <v>41584</v>
      </c>
      <c r="O60">
        <v>730.59884280000006</v>
      </c>
      <c r="Q60" s="39">
        <f t="shared" si="0"/>
        <v>753.58806320000008</v>
      </c>
      <c r="R60" s="8">
        <v>292.17499999999995</v>
      </c>
      <c r="S60" s="38">
        <f t="shared" si="1"/>
        <v>731.6061188000001</v>
      </c>
      <c r="T60" s="8">
        <v>290.92500000000001</v>
      </c>
      <c r="U60" s="39">
        <f t="shared" si="2"/>
        <v>748.63266660000011</v>
      </c>
      <c r="V60" s="8"/>
      <c r="W60" s="38">
        <f t="shared" si="3"/>
        <v>713.59555460000013</v>
      </c>
      <c r="X60" s="8"/>
      <c r="Y60" s="38">
        <f t="shared" si="4"/>
        <v>729.59156680000001</v>
      </c>
      <c r="Z60" s="8"/>
      <c r="AA60" s="41">
        <f t="shared" si="5"/>
        <v>765.56824440000003</v>
      </c>
      <c r="AB60" s="8">
        <v>290.2</v>
      </c>
      <c r="AC60" s="38">
        <f t="shared" si="6"/>
        <v>775.59704599999998</v>
      </c>
      <c r="AD60" s="8">
        <v>293.5</v>
      </c>
      <c r="AE60" s="5">
        <f t="shared" si="7"/>
        <v>100</v>
      </c>
      <c r="AF60" s="5"/>
      <c r="AG60" t="s">
        <v>14</v>
      </c>
      <c r="AH60" s="9" t="s">
        <v>15</v>
      </c>
    </row>
    <row r="61" spans="1:34" x14ac:dyDescent="0.3">
      <c r="A61" t="s">
        <v>1623</v>
      </c>
      <c r="B61" t="s">
        <v>1624</v>
      </c>
      <c r="C61" s="7">
        <v>9.4</v>
      </c>
      <c r="D61" t="s">
        <v>10</v>
      </c>
      <c r="E61" t="s">
        <v>11</v>
      </c>
      <c r="F61" t="s">
        <v>2418</v>
      </c>
      <c r="H61" t="s">
        <v>1625</v>
      </c>
      <c r="N61">
        <v>53977</v>
      </c>
      <c r="O61">
        <v>728.58319359999996</v>
      </c>
      <c r="Q61" s="39">
        <f t="shared" si="0"/>
        <v>751.57241399999998</v>
      </c>
      <c r="R61" s="8">
        <v>287.97500000000002</v>
      </c>
      <c r="S61" s="38">
        <f t="shared" si="1"/>
        <v>729.59046960000001</v>
      </c>
      <c r="T61" s="8">
        <v>288.5</v>
      </c>
      <c r="U61" s="39">
        <f t="shared" si="2"/>
        <v>746.61701740000001</v>
      </c>
      <c r="V61" s="8"/>
      <c r="W61" s="38">
        <f t="shared" si="3"/>
        <v>711.57990540000003</v>
      </c>
      <c r="X61" s="8"/>
      <c r="Y61" s="38">
        <f t="shared" si="4"/>
        <v>727.57591759999991</v>
      </c>
      <c r="Z61" s="8"/>
      <c r="AA61" s="41">
        <f t="shared" si="5"/>
        <v>763.55259519999993</v>
      </c>
      <c r="AB61" s="8">
        <v>288.8</v>
      </c>
      <c r="AC61" s="38">
        <f t="shared" si="6"/>
        <v>773.58139679999988</v>
      </c>
      <c r="AD61" s="8">
        <v>291.68</v>
      </c>
      <c r="AE61" s="5">
        <f t="shared" si="7"/>
        <v>100</v>
      </c>
      <c r="AF61" s="5"/>
      <c r="AG61" t="s">
        <v>14</v>
      </c>
      <c r="AH61" s="9" t="s">
        <v>15</v>
      </c>
    </row>
    <row r="62" spans="1:34" x14ac:dyDescent="0.3">
      <c r="A62" t="s">
        <v>2636</v>
      </c>
      <c r="B62" t="s">
        <v>1942</v>
      </c>
      <c r="C62" s="7">
        <v>14.9</v>
      </c>
      <c r="D62" t="s">
        <v>10</v>
      </c>
      <c r="E62" t="s">
        <v>11</v>
      </c>
      <c r="F62" t="s">
        <v>1943</v>
      </c>
      <c r="H62" t="s">
        <v>1944</v>
      </c>
      <c r="N62">
        <v>41591</v>
      </c>
      <c r="O62">
        <v>814.69273799999996</v>
      </c>
      <c r="Q62" s="39">
        <f t="shared" si="0"/>
        <v>837.68195839999998</v>
      </c>
      <c r="R62" s="8">
        <v>308.25</v>
      </c>
      <c r="S62" s="38">
        <f t="shared" si="1"/>
        <v>815.70001400000001</v>
      </c>
      <c r="T62" s="8">
        <v>307.77499999999998</v>
      </c>
      <c r="U62" s="39">
        <f t="shared" si="2"/>
        <v>832.72656180000001</v>
      </c>
      <c r="V62" s="8"/>
      <c r="W62" s="38">
        <f t="shared" si="3"/>
        <v>797.68944980000003</v>
      </c>
      <c r="X62" s="8"/>
      <c r="Y62" s="38">
        <f t="shared" si="4"/>
        <v>813.68546199999992</v>
      </c>
      <c r="Z62" s="8"/>
      <c r="AA62" s="41">
        <f t="shared" si="5"/>
        <v>849.66213959999993</v>
      </c>
      <c r="AB62" s="8">
        <v>308.08</v>
      </c>
      <c r="AC62" s="38">
        <f t="shared" si="6"/>
        <v>859.69094119999988</v>
      </c>
      <c r="AD62" s="8">
        <v>310.71999999999997</v>
      </c>
      <c r="AE62" s="5">
        <f t="shared" si="7"/>
        <v>100</v>
      </c>
      <c r="AF62" s="5"/>
      <c r="AG62" t="s">
        <v>14</v>
      </c>
      <c r="AH62" s="9" t="s">
        <v>15</v>
      </c>
    </row>
    <row r="63" spans="1:34" x14ac:dyDescent="0.3">
      <c r="A63" t="s">
        <v>2637</v>
      </c>
      <c r="B63" t="s">
        <v>2638</v>
      </c>
      <c r="C63" s="7">
        <v>13.3</v>
      </c>
      <c r="D63" t="s">
        <v>10</v>
      </c>
      <c r="E63" t="s">
        <v>11</v>
      </c>
      <c r="F63" t="s">
        <v>2639</v>
      </c>
      <c r="H63" t="s">
        <v>2640</v>
      </c>
      <c r="N63">
        <v>41590</v>
      </c>
      <c r="O63">
        <v>812.67708879999998</v>
      </c>
      <c r="Q63" s="39">
        <f t="shared" si="0"/>
        <v>835.6663092</v>
      </c>
      <c r="R63" s="8">
        <v>304.85000000000002</v>
      </c>
      <c r="S63" s="38">
        <f t="shared" si="1"/>
        <v>813.68436480000003</v>
      </c>
      <c r="T63" s="8">
        <v>304.95000000000005</v>
      </c>
      <c r="U63" s="39">
        <f t="shared" si="2"/>
        <v>830.71091260000003</v>
      </c>
      <c r="V63" s="8"/>
      <c r="W63" s="38">
        <f t="shared" si="3"/>
        <v>795.67380060000005</v>
      </c>
      <c r="X63" s="8"/>
      <c r="Y63" s="38">
        <f t="shared" si="4"/>
        <v>811.66981279999993</v>
      </c>
      <c r="Z63" s="8"/>
      <c r="AA63" s="41">
        <f t="shared" si="5"/>
        <v>847.64649039999995</v>
      </c>
      <c r="AB63" s="8">
        <v>306.15999999999997</v>
      </c>
      <c r="AC63" s="38">
        <f t="shared" si="6"/>
        <v>857.6752919999999</v>
      </c>
      <c r="AD63" s="8">
        <v>308.60000000000002</v>
      </c>
      <c r="AE63" s="5">
        <f t="shared" si="7"/>
        <v>100</v>
      </c>
      <c r="AF63" s="5"/>
      <c r="AG63" t="s">
        <v>14</v>
      </c>
      <c r="AH63" s="9" t="s">
        <v>15</v>
      </c>
    </row>
    <row r="65" spans="1:30" x14ac:dyDescent="0.3">
      <c r="A65" s="5" t="s">
        <v>2676</v>
      </c>
      <c r="P65" t="s">
        <v>2675</v>
      </c>
      <c r="Q65" s="39"/>
      <c r="R65" s="53">
        <f>COUNT(R2:R63)</f>
        <v>60</v>
      </c>
      <c r="S65" s="54"/>
      <c r="T65" s="53">
        <f>COUNT(T2:T63)</f>
        <v>62</v>
      </c>
      <c r="U65" s="53"/>
      <c r="V65" s="53">
        <f>COUNT(V2:V63)</f>
        <v>0</v>
      </c>
      <c r="W65" s="53"/>
      <c r="X65" s="53">
        <f>COUNT(X2:X63)</f>
        <v>12</v>
      </c>
      <c r="Y65" s="54"/>
      <c r="Z65" s="53">
        <f>COUNT(Z2:Z63)</f>
        <v>23</v>
      </c>
      <c r="AA65" s="54"/>
      <c r="AB65" s="53">
        <f>COUNT(AB2:AB63)</f>
        <v>22</v>
      </c>
      <c r="AD65" s="53">
        <f>COUNT(AD2:AD63)</f>
        <v>41</v>
      </c>
    </row>
    <row r="66" spans="1:30" x14ac:dyDescent="0.3">
      <c r="Q66" s="39"/>
      <c r="S66" s="38"/>
      <c r="Y66" s="38"/>
      <c r="AA66" s="39"/>
    </row>
    <row r="67" spans="1:30" x14ac:dyDescent="0.3">
      <c r="P67" t="s">
        <v>2677</v>
      </c>
      <c r="Q67" s="39"/>
      <c r="R67" s="53">
        <f>R65+T65+V65+X65+Z65+AB65+AD65</f>
        <v>220</v>
      </c>
      <c r="S67" s="38"/>
      <c r="Y67" s="38"/>
      <c r="AA67" s="39"/>
    </row>
    <row r="5836" spans="1:11" x14ac:dyDescent="0.3">
      <c r="A5836" s="1"/>
      <c r="E5836" s="1"/>
      <c r="F5836" s="1"/>
      <c r="G5836" s="1"/>
      <c r="H5836" s="1"/>
      <c r="J5836" s="1"/>
      <c r="K5836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E222-DE7A-4502-9727-5B4A6DA52B8C}">
  <dimension ref="A1:Y7177"/>
  <sheetViews>
    <sheetView topLeftCell="A31" workbookViewId="0"/>
  </sheetViews>
  <sheetFormatPr defaultRowHeight="14.4" x14ac:dyDescent="0.3"/>
  <cols>
    <col min="1" max="1" width="49.21875" customWidth="1"/>
    <col min="2" max="2" width="17.77734375" bestFit="1" customWidth="1"/>
    <col min="3" max="3" width="9.77734375" bestFit="1" customWidth="1"/>
    <col min="4" max="4" width="16.21875" bestFit="1" customWidth="1"/>
  </cols>
  <sheetData>
    <row r="1" spans="1:25" x14ac:dyDescent="0.3">
      <c r="A1" t="s">
        <v>98</v>
      </c>
      <c r="B1" t="s">
        <v>99</v>
      </c>
      <c r="C1" s="2" t="s">
        <v>100</v>
      </c>
      <c r="D1" t="s">
        <v>101</v>
      </c>
      <c r="E1" t="s">
        <v>102</v>
      </c>
      <c r="F1" t="s">
        <v>103</v>
      </c>
      <c r="G1" t="s">
        <v>104</v>
      </c>
      <c r="H1" s="3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s="4" t="s">
        <v>113</v>
      </c>
      <c r="Q1" s="5" t="s">
        <v>114</v>
      </c>
      <c r="R1" t="s">
        <v>115</v>
      </c>
      <c r="S1" t="s">
        <v>116</v>
      </c>
      <c r="T1" s="5" t="s">
        <v>117</v>
      </c>
      <c r="U1" s="5" t="s">
        <v>118</v>
      </c>
      <c r="V1" s="5" t="s">
        <v>119</v>
      </c>
      <c r="W1" s="6" t="s">
        <v>120</v>
      </c>
      <c r="X1" t="s">
        <v>121</v>
      </c>
      <c r="Y1" t="s">
        <v>122</v>
      </c>
    </row>
    <row r="2" spans="1:25" x14ac:dyDescent="0.3">
      <c r="A2" t="s">
        <v>8</v>
      </c>
      <c r="B2" t="s">
        <v>9</v>
      </c>
      <c r="C2" s="7">
        <v>12</v>
      </c>
      <c r="D2" t="s">
        <v>10</v>
      </c>
      <c r="E2" t="s">
        <v>11</v>
      </c>
      <c r="F2" t="s">
        <v>12</v>
      </c>
      <c r="H2" t="s">
        <v>13</v>
      </c>
      <c r="N2">
        <v>40921</v>
      </c>
      <c r="P2" s="8">
        <v>267.60000000000002</v>
      </c>
      <c r="Q2" s="8">
        <v>270.10000000000002</v>
      </c>
      <c r="R2" s="8">
        <v>269.93333333333334</v>
      </c>
      <c r="S2" s="8"/>
      <c r="T2" s="8">
        <v>259.86666666666667</v>
      </c>
      <c r="U2" s="8"/>
      <c r="V2" s="8"/>
      <c r="W2" s="5"/>
      <c r="X2" t="s">
        <v>14</v>
      </c>
      <c r="Y2" s="9" t="s">
        <v>15</v>
      </c>
    </row>
    <row r="3" spans="1:25" x14ac:dyDescent="0.3">
      <c r="A3" t="s">
        <v>16</v>
      </c>
      <c r="B3" t="s">
        <v>17</v>
      </c>
      <c r="C3" s="7">
        <v>11.2</v>
      </c>
      <c r="D3" t="s">
        <v>10</v>
      </c>
      <c r="E3" t="s">
        <v>11</v>
      </c>
      <c r="F3" t="s">
        <v>18</v>
      </c>
      <c r="H3" t="s">
        <v>19</v>
      </c>
      <c r="N3">
        <v>61851</v>
      </c>
      <c r="P3" s="8">
        <v>281.3</v>
      </c>
      <c r="Q3" s="8">
        <v>285.96666666666664</v>
      </c>
      <c r="R3" s="8">
        <v>285.83333333333331</v>
      </c>
      <c r="S3" s="8"/>
      <c r="T3" s="8">
        <v>274.73333333333335</v>
      </c>
      <c r="U3" s="8"/>
      <c r="V3" s="8"/>
      <c r="W3" s="5"/>
      <c r="X3" t="s">
        <v>14</v>
      </c>
      <c r="Y3" s="9" t="s">
        <v>15</v>
      </c>
    </row>
    <row r="4" spans="1:25" x14ac:dyDescent="0.3">
      <c r="A4" t="s">
        <v>20</v>
      </c>
      <c r="B4" t="s">
        <v>21</v>
      </c>
      <c r="C4" s="7">
        <v>11.5</v>
      </c>
      <c r="D4" t="s">
        <v>10</v>
      </c>
      <c r="E4" t="s">
        <v>11</v>
      </c>
      <c r="F4" t="s">
        <v>22</v>
      </c>
      <c r="H4" t="s">
        <v>23</v>
      </c>
      <c r="N4">
        <v>78640</v>
      </c>
      <c r="P4" s="8">
        <v>282</v>
      </c>
      <c r="Q4" s="8"/>
      <c r="R4" s="8"/>
      <c r="S4" s="8"/>
      <c r="T4" s="8">
        <v>278.23333333333335</v>
      </c>
      <c r="U4" s="8"/>
      <c r="V4" s="8"/>
      <c r="W4" s="5"/>
      <c r="X4" t="s">
        <v>14</v>
      </c>
      <c r="Y4" s="9" t="s">
        <v>15</v>
      </c>
    </row>
    <row r="5" spans="1:25" x14ac:dyDescent="0.3">
      <c r="A5" t="s">
        <v>24</v>
      </c>
      <c r="B5" t="s">
        <v>25</v>
      </c>
      <c r="C5" s="7">
        <v>11.9</v>
      </c>
      <c r="D5" t="s">
        <v>10</v>
      </c>
      <c r="E5" t="s">
        <v>11</v>
      </c>
      <c r="F5" t="s">
        <v>26</v>
      </c>
      <c r="H5" t="s">
        <v>27</v>
      </c>
      <c r="N5">
        <v>40922</v>
      </c>
      <c r="P5" s="8">
        <v>272.8</v>
      </c>
      <c r="Q5" s="8">
        <v>274.56666666666666</v>
      </c>
      <c r="R5" s="8">
        <v>274.40000000000003</v>
      </c>
      <c r="S5" s="8"/>
      <c r="T5" s="8">
        <v>264.3</v>
      </c>
      <c r="U5" s="8"/>
      <c r="V5" s="8"/>
      <c r="W5" s="5"/>
      <c r="X5" t="s">
        <v>14</v>
      </c>
      <c r="Y5" s="9" t="s">
        <v>15</v>
      </c>
    </row>
    <row r="6" spans="1:25" x14ac:dyDescent="0.3">
      <c r="A6" t="s">
        <v>28</v>
      </c>
      <c r="B6" t="s">
        <v>29</v>
      </c>
      <c r="C6" s="7">
        <v>11.5</v>
      </c>
      <c r="D6" t="s">
        <v>10</v>
      </c>
      <c r="E6" t="s">
        <v>11</v>
      </c>
      <c r="F6" t="s">
        <v>30</v>
      </c>
      <c r="H6" t="s">
        <v>31</v>
      </c>
      <c r="N6">
        <v>40934</v>
      </c>
      <c r="P6" s="8">
        <v>275.26666666666665</v>
      </c>
      <c r="Q6" s="8">
        <v>276.53333333333336</v>
      </c>
      <c r="R6" s="8">
        <v>276.46666666666664</v>
      </c>
      <c r="S6" s="8"/>
      <c r="T6" s="8">
        <v>267.86666666666667</v>
      </c>
      <c r="U6" s="8"/>
      <c r="V6" s="8"/>
      <c r="W6" s="5"/>
      <c r="X6" t="s">
        <v>14</v>
      </c>
      <c r="Y6" s="9" t="s">
        <v>15</v>
      </c>
    </row>
    <row r="7" spans="1:25" x14ac:dyDescent="0.3">
      <c r="A7" t="s">
        <v>32</v>
      </c>
      <c r="B7" t="s">
        <v>33</v>
      </c>
      <c r="C7" s="7">
        <v>11</v>
      </c>
      <c r="D7" t="s">
        <v>10</v>
      </c>
      <c r="E7" t="s">
        <v>11</v>
      </c>
      <c r="F7" t="s">
        <v>34</v>
      </c>
      <c r="H7" t="s">
        <v>35</v>
      </c>
      <c r="N7">
        <v>77707</v>
      </c>
      <c r="P7" s="8">
        <v>289.83333333333331</v>
      </c>
      <c r="Q7" s="8">
        <v>284.56666666666666</v>
      </c>
      <c r="R7" s="8"/>
      <c r="S7" s="8"/>
      <c r="T7" s="8">
        <v>285.5</v>
      </c>
      <c r="U7" s="8"/>
      <c r="V7" s="8"/>
      <c r="W7" s="5"/>
      <c r="X7" t="s">
        <v>14</v>
      </c>
      <c r="Y7" s="9" t="s">
        <v>15</v>
      </c>
    </row>
    <row r="8" spans="1:25" x14ac:dyDescent="0.3">
      <c r="A8" t="s">
        <v>36</v>
      </c>
      <c r="B8" t="s">
        <v>37</v>
      </c>
      <c r="C8" s="7">
        <v>13.3</v>
      </c>
      <c r="D8" t="s">
        <v>10</v>
      </c>
      <c r="E8" t="s">
        <v>11</v>
      </c>
      <c r="F8" t="s">
        <v>38</v>
      </c>
      <c r="H8" t="s">
        <v>39</v>
      </c>
      <c r="N8">
        <v>40932</v>
      </c>
      <c r="P8" s="8">
        <v>275.26666666666665</v>
      </c>
      <c r="Q8" s="8">
        <v>276.73333333333335</v>
      </c>
      <c r="R8" s="8">
        <v>276.73333333333335</v>
      </c>
      <c r="S8" s="8"/>
      <c r="T8" s="8">
        <v>266.3</v>
      </c>
      <c r="U8" s="8"/>
      <c r="V8" s="8"/>
      <c r="W8" s="5"/>
      <c r="X8" t="s">
        <v>14</v>
      </c>
      <c r="Y8" s="9" t="s">
        <v>15</v>
      </c>
    </row>
    <row r="9" spans="1:25" x14ac:dyDescent="0.3">
      <c r="A9" t="s">
        <v>40</v>
      </c>
      <c r="B9" t="s">
        <v>41</v>
      </c>
      <c r="C9" s="7">
        <v>12.7</v>
      </c>
      <c r="D9" t="s">
        <v>10</v>
      </c>
      <c r="E9" t="s">
        <v>11</v>
      </c>
      <c r="F9" t="s">
        <v>42</v>
      </c>
      <c r="H9" t="s">
        <v>43</v>
      </c>
      <c r="N9">
        <v>40816</v>
      </c>
      <c r="P9" s="8">
        <v>288.73333333333335</v>
      </c>
      <c r="Q9" s="8"/>
      <c r="R9" s="8"/>
      <c r="S9" s="8"/>
      <c r="T9" s="8">
        <v>284.33333333333331</v>
      </c>
      <c r="U9" s="8"/>
      <c r="V9" s="8"/>
      <c r="W9" s="5"/>
      <c r="X9" t="s">
        <v>14</v>
      </c>
      <c r="Y9" s="9" t="s">
        <v>15</v>
      </c>
    </row>
    <row r="10" spans="1:25" x14ac:dyDescent="0.3">
      <c r="A10" t="s">
        <v>44</v>
      </c>
      <c r="B10" t="s">
        <v>45</v>
      </c>
      <c r="C10" s="7">
        <v>13.2</v>
      </c>
      <c r="D10" t="s">
        <v>10</v>
      </c>
      <c r="E10" t="s">
        <v>11</v>
      </c>
      <c r="F10" t="s">
        <v>46</v>
      </c>
      <c r="H10" t="s">
        <v>47</v>
      </c>
      <c r="N10">
        <v>3884</v>
      </c>
      <c r="P10" s="8">
        <v>279.63333333333333</v>
      </c>
      <c r="Q10" s="8"/>
      <c r="R10" s="8">
        <v>280.73333333333335</v>
      </c>
      <c r="S10" s="8"/>
      <c r="T10" s="8">
        <v>270.3</v>
      </c>
      <c r="U10" s="8"/>
      <c r="V10" s="8"/>
      <c r="W10" s="5"/>
      <c r="X10" t="s">
        <v>14</v>
      </c>
      <c r="Y10" s="9" t="s">
        <v>15</v>
      </c>
    </row>
    <row r="11" spans="1:25" x14ac:dyDescent="0.3">
      <c r="A11" t="s">
        <v>48</v>
      </c>
      <c r="B11" t="s">
        <v>49</v>
      </c>
      <c r="C11" s="7">
        <v>13</v>
      </c>
      <c r="D11" t="s">
        <v>10</v>
      </c>
      <c r="E11" t="s">
        <v>11</v>
      </c>
      <c r="F11" t="s">
        <v>50</v>
      </c>
      <c r="H11" t="s">
        <v>51</v>
      </c>
      <c r="N11">
        <v>40935</v>
      </c>
      <c r="P11" s="8">
        <v>282.10000000000002</v>
      </c>
      <c r="Q11" s="8">
        <v>283.40000000000003</v>
      </c>
      <c r="R11" s="8">
        <v>283.3</v>
      </c>
      <c r="S11" s="8"/>
      <c r="T11" s="8">
        <v>273.90000000000003</v>
      </c>
      <c r="U11" s="8"/>
      <c r="V11" s="8"/>
      <c r="W11" s="5"/>
      <c r="X11" t="s">
        <v>14</v>
      </c>
      <c r="Y11" s="9" t="s">
        <v>15</v>
      </c>
    </row>
    <row r="12" spans="1:25" x14ac:dyDescent="0.3">
      <c r="A12" t="s">
        <v>52</v>
      </c>
      <c r="B12" t="s">
        <v>53</v>
      </c>
      <c r="C12" s="7">
        <v>10.6</v>
      </c>
      <c r="D12" t="s">
        <v>10</v>
      </c>
      <c r="E12" t="s">
        <v>11</v>
      </c>
      <c r="F12" t="s">
        <v>54</v>
      </c>
      <c r="H12" t="s">
        <v>55</v>
      </c>
      <c r="N12">
        <v>40808</v>
      </c>
      <c r="P12" s="8">
        <v>282.53333333333336</v>
      </c>
      <c r="Q12" s="8">
        <v>279.10000000000002</v>
      </c>
      <c r="R12" s="8"/>
      <c r="S12" s="8"/>
      <c r="T12" s="8">
        <v>280.90000000000003</v>
      </c>
      <c r="U12" s="8"/>
      <c r="V12" s="8"/>
      <c r="W12" s="5"/>
      <c r="X12" t="s">
        <v>14</v>
      </c>
      <c r="Y12" s="9" t="s">
        <v>15</v>
      </c>
    </row>
    <row r="13" spans="1:25" x14ac:dyDescent="0.3">
      <c r="A13" t="s">
        <v>56</v>
      </c>
      <c r="B13" t="s">
        <v>57</v>
      </c>
      <c r="C13" s="7">
        <v>3.8</v>
      </c>
      <c r="D13" t="s">
        <v>10</v>
      </c>
      <c r="E13" t="s">
        <v>11</v>
      </c>
      <c r="F13" t="s">
        <v>58</v>
      </c>
      <c r="H13" t="s">
        <v>59</v>
      </c>
      <c r="N13">
        <v>36675</v>
      </c>
      <c r="P13" s="8"/>
      <c r="Q13" s="8"/>
      <c r="R13" s="8"/>
      <c r="S13" s="8"/>
      <c r="T13" s="8">
        <v>202</v>
      </c>
      <c r="U13" s="8"/>
      <c r="V13" s="8"/>
      <c r="W13" s="5"/>
      <c r="X13" t="s">
        <v>14</v>
      </c>
      <c r="Y13" s="9" t="s">
        <v>15</v>
      </c>
    </row>
    <row r="14" spans="1:25" x14ac:dyDescent="0.3">
      <c r="A14" t="s">
        <v>60</v>
      </c>
      <c r="B14" t="s">
        <v>61</v>
      </c>
      <c r="C14" s="7">
        <v>4.0999999999999996</v>
      </c>
      <c r="D14" t="s">
        <v>10</v>
      </c>
      <c r="E14" t="s">
        <v>11</v>
      </c>
      <c r="F14" t="s">
        <v>62</v>
      </c>
      <c r="H14" t="s">
        <v>63</v>
      </c>
      <c r="N14">
        <v>1968668</v>
      </c>
      <c r="P14" s="8">
        <v>194.4</v>
      </c>
      <c r="Q14" s="8">
        <v>191.69999999999996</v>
      </c>
      <c r="R14" s="8"/>
      <c r="S14" s="8">
        <v>191.30000000000004</v>
      </c>
      <c r="T14" s="8"/>
      <c r="U14" s="8"/>
      <c r="V14" s="8"/>
      <c r="W14" s="5"/>
      <c r="X14" t="s">
        <v>14</v>
      </c>
      <c r="Y14" s="9" t="s">
        <v>15</v>
      </c>
    </row>
    <row r="15" spans="1:25" x14ac:dyDescent="0.3">
      <c r="A15" t="s">
        <v>64</v>
      </c>
      <c r="B15" t="s">
        <v>65</v>
      </c>
      <c r="C15" s="7">
        <v>13.7</v>
      </c>
      <c r="D15" t="s">
        <v>10</v>
      </c>
      <c r="E15" t="s">
        <v>11</v>
      </c>
      <c r="F15" t="s">
        <v>66</v>
      </c>
      <c r="H15" t="s">
        <v>67</v>
      </c>
      <c r="N15">
        <v>1969006</v>
      </c>
      <c r="P15" s="8">
        <v>286.86666666666662</v>
      </c>
      <c r="Q15" s="8"/>
      <c r="R15" s="8">
        <v>290.26666666666665</v>
      </c>
      <c r="S15" s="8"/>
      <c r="T15" s="8"/>
      <c r="U15" s="8">
        <v>284.36666666666673</v>
      </c>
      <c r="V15" s="8">
        <v>290.76666666666665</v>
      </c>
      <c r="W15" s="5"/>
      <c r="X15" t="s">
        <v>14</v>
      </c>
      <c r="Y15" s="9" t="s">
        <v>15</v>
      </c>
    </row>
    <row r="16" spans="1:25" x14ac:dyDescent="0.3">
      <c r="A16" t="s">
        <v>68</v>
      </c>
      <c r="B16" t="s">
        <v>69</v>
      </c>
      <c r="C16" s="7">
        <v>5.6</v>
      </c>
      <c r="D16" t="s">
        <v>10</v>
      </c>
      <c r="E16" t="s">
        <v>11</v>
      </c>
      <c r="F16" t="s">
        <v>70</v>
      </c>
      <c r="H16" t="s">
        <v>71</v>
      </c>
      <c r="N16">
        <v>1969005</v>
      </c>
      <c r="P16" s="8">
        <v>199.76666666666665</v>
      </c>
      <c r="Q16" s="8">
        <v>201.93333333333331</v>
      </c>
      <c r="R16" s="8"/>
      <c r="S16" s="8"/>
      <c r="T16" s="8">
        <v>199.66666666666666</v>
      </c>
      <c r="U16" s="8"/>
      <c r="V16" s="8"/>
      <c r="W16" s="5"/>
      <c r="X16" t="s">
        <v>14</v>
      </c>
      <c r="Y16" s="9" t="s">
        <v>15</v>
      </c>
    </row>
    <row r="17" spans="1:25" x14ac:dyDescent="0.3">
      <c r="A17" t="s">
        <v>72</v>
      </c>
      <c r="B17" t="s">
        <v>73</v>
      </c>
      <c r="C17" s="7">
        <v>6</v>
      </c>
      <c r="D17" t="s">
        <v>10</v>
      </c>
      <c r="E17" t="s">
        <v>11</v>
      </c>
      <c r="F17" t="s">
        <v>74</v>
      </c>
      <c r="H17" t="s">
        <v>75</v>
      </c>
      <c r="N17">
        <v>1969004</v>
      </c>
      <c r="P17" s="8">
        <v>202.86666666666667</v>
      </c>
      <c r="Q17" s="8"/>
      <c r="R17" s="8"/>
      <c r="S17" s="8"/>
      <c r="T17" s="8"/>
      <c r="U17" s="8">
        <v>209.46666666666667</v>
      </c>
      <c r="V17" s="8">
        <v>213.16666666666666</v>
      </c>
      <c r="W17" s="5"/>
      <c r="X17" t="s">
        <v>14</v>
      </c>
      <c r="Y17" s="9" t="s">
        <v>15</v>
      </c>
    </row>
    <row r="18" spans="1:25" x14ac:dyDescent="0.3">
      <c r="A18" t="s">
        <v>76</v>
      </c>
      <c r="B18" t="s">
        <v>77</v>
      </c>
      <c r="C18" s="7">
        <v>9.6999999999999993</v>
      </c>
      <c r="D18" t="s">
        <v>10</v>
      </c>
      <c r="E18" t="s">
        <v>11</v>
      </c>
      <c r="F18" t="s">
        <v>78</v>
      </c>
      <c r="H18" t="s">
        <v>79</v>
      </c>
      <c r="N18">
        <v>3513</v>
      </c>
      <c r="P18" s="8"/>
      <c r="Q18" s="8">
        <v>208</v>
      </c>
      <c r="R18" s="8"/>
      <c r="S18" s="8"/>
      <c r="T18" s="8"/>
      <c r="U18" s="8"/>
      <c r="V18" s="8"/>
      <c r="W18" s="5"/>
      <c r="X18" t="s">
        <v>14</v>
      </c>
      <c r="Y18" s="9" t="s">
        <v>15</v>
      </c>
    </row>
    <row r="19" spans="1:25" x14ac:dyDescent="0.3">
      <c r="A19" s="10" t="s">
        <v>80</v>
      </c>
      <c r="B19" s="10" t="s">
        <v>81</v>
      </c>
      <c r="C19" s="11">
        <v>0.2</v>
      </c>
      <c r="D19" s="10" t="s">
        <v>10</v>
      </c>
      <c r="E19" s="10"/>
      <c r="F19" s="10"/>
      <c r="G19" s="10"/>
      <c r="H19" s="12"/>
      <c r="I19" s="10"/>
      <c r="J19" s="10"/>
      <c r="K19" s="10"/>
      <c r="L19" s="10"/>
      <c r="M19" s="10"/>
      <c r="N19" s="10"/>
      <c r="O19" s="10"/>
      <c r="P19" s="10"/>
      <c r="Q19" s="13">
        <v>153.6</v>
      </c>
      <c r="R19" s="10"/>
      <c r="S19" s="10"/>
      <c r="T19" s="13"/>
      <c r="U19" s="13"/>
      <c r="V19" s="13"/>
      <c r="W19" s="13">
        <f>(153.73-Q19)*100/153.73</f>
        <v>8.4563845703503199E-2</v>
      </c>
      <c r="X19" s="10" t="s">
        <v>14</v>
      </c>
      <c r="Y19" s="10"/>
    </row>
    <row r="20" spans="1:25" x14ac:dyDescent="0.3">
      <c r="A20" s="10" t="s">
        <v>82</v>
      </c>
      <c r="B20" s="10" t="s">
        <v>83</v>
      </c>
      <c r="C20" s="11">
        <v>0.1</v>
      </c>
      <c r="D20" s="10" t="s">
        <v>10</v>
      </c>
      <c r="E20" s="10"/>
      <c r="F20" s="10"/>
      <c r="G20" s="10"/>
      <c r="H20" s="12"/>
      <c r="I20" s="10"/>
      <c r="J20" s="10"/>
      <c r="K20" s="10"/>
      <c r="L20" s="10"/>
      <c r="M20" s="10"/>
      <c r="N20" s="10"/>
      <c r="O20" s="10"/>
      <c r="P20" s="10"/>
      <c r="Q20" s="13">
        <v>203.6</v>
      </c>
      <c r="R20" s="10"/>
      <c r="S20" s="10"/>
      <c r="T20" s="13"/>
      <c r="U20" s="13"/>
      <c r="V20" s="13"/>
      <c r="W20" s="13">
        <f>(Q20-202.96)*100/202.96</f>
        <v>0.31533307055576781</v>
      </c>
      <c r="X20" s="10" t="s">
        <v>14</v>
      </c>
      <c r="Y20" s="10"/>
    </row>
    <row r="21" spans="1:25" x14ac:dyDescent="0.3">
      <c r="A21" s="10" t="s">
        <v>84</v>
      </c>
      <c r="B21" s="10" t="s">
        <v>85</v>
      </c>
      <c r="C21" s="11">
        <v>0.1</v>
      </c>
      <c r="D21" s="10" t="s">
        <v>10</v>
      </c>
      <c r="E21" s="10"/>
      <c r="F21" s="10"/>
      <c r="G21" s="10"/>
      <c r="H21" s="12"/>
      <c r="I21" s="10"/>
      <c r="J21" s="10"/>
      <c r="K21" s="10"/>
      <c r="L21" s="10"/>
      <c r="M21" s="10"/>
      <c r="N21" s="10"/>
      <c r="O21" s="10"/>
      <c r="P21" s="10"/>
      <c r="Q21" s="13">
        <v>243.03333333333333</v>
      </c>
      <c r="R21" s="10"/>
      <c r="S21" s="10"/>
      <c r="T21" s="13"/>
      <c r="U21" s="13"/>
      <c r="V21" s="13"/>
      <c r="W21" s="13">
        <f>(243.64-Q21)*100/243.64</f>
        <v>0.24900125868767647</v>
      </c>
      <c r="X21" s="10" t="s">
        <v>14</v>
      </c>
      <c r="Y21" s="10"/>
    </row>
    <row r="22" spans="1:25" x14ac:dyDescent="0.3">
      <c r="A22" s="14" t="s">
        <v>86</v>
      </c>
      <c r="B22" s="14" t="s">
        <v>81</v>
      </c>
      <c r="C22" s="15">
        <v>0.2</v>
      </c>
      <c r="D22" s="14" t="s">
        <v>10</v>
      </c>
      <c r="E22" s="14"/>
      <c r="F22" s="14"/>
      <c r="G22" s="14"/>
      <c r="H22" s="16"/>
      <c r="I22" s="14"/>
      <c r="J22" s="14"/>
      <c r="K22" s="14"/>
      <c r="L22" s="14"/>
      <c r="M22" s="14"/>
      <c r="N22" s="14"/>
      <c r="O22" s="14"/>
      <c r="P22" s="14"/>
      <c r="Q22" s="17">
        <v>153.69999999999999</v>
      </c>
      <c r="R22" s="14"/>
      <c r="S22" s="14"/>
      <c r="T22" s="17"/>
      <c r="U22" s="17"/>
      <c r="V22" s="17"/>
      <c r="W22" s="17">
        <f>(153.73-Q22)*100/153.73</f>
        <v>1.9514733623886775E-2</v>
      </c>
      <c r="X22" s="14" t="s">
        <v>14</v>
      </c>
      <c r="Y22" s="14"/>
    </row>
    <row r="23" spans="1:25" x14ac:dyDescent="0.3">
      <c r="A23" s="14" t="s">
        <v>87</v>
      </c>
      <c r="B23" s="14" t="s">
        <v>83</v>
      </c>
      <c r="C23" s="15">
        <v>0.1</v>
      </c>
      <c r="D23" s="14" t="s">
        <v>10</v>
      </c>
      <c r="E23" s="14"/>
      <c r="F23" s="14"/>
      <c r="G23" s="14"/>
      <c r="H23" s="16"/>
      <c r="I23" s="14"/>
      <c r="J23" s="14"/>
      <c r="K23" s="14"/>
      <c r="L23" s="14"/>
      <c r="M23" s="14"/>
      <c r="N23" s="14"/>
      <c r="O23" s="14"/>
      <c r="P23" s="14"/>
      <c r="Q23" s="17">
        <v>204.13333333333333</v>
      </c>
      <c r="R23" s="14"/>
      <c r="S23" s="14"/>
      <c r="T23" s="17"/>
      <c r="U23" s="17"/>
      <c r="V23" s="17"/>
      <c r="W23" s="17">
        <f>(Q23-202.96)*100/202.96</f>
        <v>0.57811062935224566</v>
      </c>
      <c r="X23" s="14" t="s">
        <v>14</v>
      </c>
      <c r="Y23" s="14"/>
    </row>
    <row r="24" spans="1:25" x14ac:dyDescent="0.3">
      <c r="A24" s="14" t="s">
        <v>88</v>
      </c>
      <c r="B24" s="14" t="s">
        <v>85</v>
      </c>
      <c r="C24" s="15">
        <v>0.1</v>
      </c>
      <c r="D24" s="14" t="s">
        <v>10</v>
      </c>
      <c r="E24" s="14"/>
      <c r="F24" s="14"/>
      <c r="G24" s="14"/>
      <c r="H24" s="16"/>
      <c r="I24" s="14"/>
      <c r="J24" s="14"/>
      <c r="K24" s="14"/>
      <c r="L24" s="14"/>
      <c r="M24" s="14"/>
      <c r="N24" s="14"/>
      <c r="O24" s="14"/>
      <c r="P24" s="14"/>
      <c r="Q24" s="17">
        <v>244.1</v>
      </c>
      <c r="R24" s="14"/>
      <c r="S24" s="14"/>
      <c r="T24" s="17"/>
      <c r="U24" s="17"/>
      <c r="V24" s="17"/>
      <c r="W24" s="17">
        <f>(Q24-243.64)*100/243.64</f>
        <v>0.18880315219176161</v>
      </c>
      <c r="X24" s="14" t="s">
        <v>14</v>
      </c>
      <c r="Y24" s="14"/>
    </row>
    <row r="25" spans="1:25" x14ac:dyDescent="0.3">
      <c r="A25" s="10" t="s">
        <v>89</v>
      </c>
      <c r="B25" s="10" t="s">
        <v>90</v>
      </c>
      <c r="C25" s="11">
        <v>0.1</v>
      </c>
      <c r="D25" s="10"/>
      <c r="E25" s="10" t="s">
        <v>11</v>
      </c>
      <c r="F25" s="10"/>
      <c r="G25" s="10"/>
      <c r="H25" s="12"/>
      <c r="I25" s="10"/>
      <c r="J25" s="10"/>
      <c r="K25" s="10"/>
      <c r="L25" s="10"/>
      <c r="M25" s="10"/>
      <c r="N25" s="10"/>
      <c r="O25" s="10"/>
      <c r="P25" s="10"/>
      <c r="Q25" s="13">
        <v>140</v>
      </c>
      <c r="R25" s="10"/>
      <c r="S25" s="10"/>
      <c r="T25" s="13"/>
      <c r="U25" s="13"/>
      <c r="V25" s="13"/>
      <c r="W25" s="13">
        <f>(140.1-140.04)*100/140.04</f>
        <v>4.2844901456728278E-2</v>
      </c>
      <c r="X25" s="10" t="s">
        <v>14</v>
      </c>
      <c r="Y25" s="10"/>
    </row>
    <row r="26" spans="1:25" x14ac:dyDescent="0.3">
      <c r="A26" s="10" t="s">
        <v>91</v>
      </c>
      <c r="B26" s="10" t="s">
        <v>92</v>
      </c>
      <c r="C26" s="11">
        <v>0.1</v>
      </c>
      <c r="D26" s="10"/>
      <c r="E26" s="10" t="s">
        <v>11</v>
      </c>
      <c r="F26" s="10"/>
      <c r="G26" s="10"/>
      <c r="H26" s="12"/>
      <c r="I26" s="10"/>
      <c r="J26" s="10"/>
      <c r="K26" s="10"/>
      <c r="L26" s="10"/>
      <c r="M26" s="10"/>
      <c r="N26" s="10"/>
      <c r="O26" s="10"/>
      <c r="P26" s="10"/>
      <c r="Q26" s="13">
        <v>180.69999999999996</v>
      </c>
      <c r="R26" s="10"/>
      <c r="S26" s="10"/>
      <c r="T26" s="13"/>
      <c r="U26" s="13"/>
      <c r="V26" s="13"/>
      <c r="W26" s="13">
        <f>(180.77-180.7)*100/180.77</f>
        <v>3.8723239475588644E-2</v>
      </c>
      <c r="X26" s="10" t="s">
        <v>14</v>
      </c>
      <c r="Y26" s="10"/>
    </row>
    <row r="27" spans="1:25" x14ac:dyDescent="0.3">
      <c r="A27" s="10" t="s">
        <v>93</v>
      </c>
      <c r="B27" s="10" t="s">
        <v>94</v>
      </c>
      <c r="C27" s="11">
        <v>0.1</v>
      </c>
      <c r="D27" s="10"/>
      <c r="E27" s="10" t="s">
        <v>11</v>
      </c>
      <c r="F27" s="10"/>
      <c r="G27" s="10"/>
      <c r="H27" s="12"/>
      <c r="I27" s="10"/>
      <c r="J27" s="10"/>
      <c r="K27" s="10"/>
      <c r="L27" s="10"/>
      <c r="M27" s="10"/>
      <c r="N27" s="10"/>
      <c r="O27" s="10"/>
      <c r="P27" s="10"/>
      <c r="Q27" s="13">
        <v>255.23333333333335</v>
      </c>
      <c r="R27" s="10"/>
      <c r="S27" s="10"/>
      <c r="T27" s="13"/>
      <c r="U27" s="13"/>
      <c r="V27" s="13"/>
      <c r="W27" s="13">
        <f>(255.37-255.34)*100/255.34</f>
        <v>1.1749040495026685E-2</v>
      </c>
      <c r="X27" s="10" t="s">
        <v>14</v>
      </c>
      <c r="Y27" s="10"/>
    </row>
    <row r="28" spans="1:25" x14ac:dyDescent="0.3">
      <c r="A28" s="14" t="s">
        <v>95</v>
      </c>
      <c r="B28" s="14" t="s">
        <v>90</v>
      </c>
      <c r="C28" s="15">
        <v>0.1</v>
      </c>
      <c r="D28" s="14"/>
      <c r="E28" s="14" t="s">
        <v>11</v>
      </c>
      <c r="F28" s="14"/>
      <c r="G28" s="14"/>
      <c r="H28" s="16"/>
      <c r="I28" s="14"/>
      <c r="J28" s="14"/>
      <c r="K28" s="14"/>
      <c r="L28" s="14"/>
      <c r="M28" s="14"/>
      <c r="N28" s="14"/>
      <c r="O28" s="14"/>
      <c r="P28" s="14"/>
      <c r="Q28" s="17">
        <v>140.1</v>
      </c>
      <c r="R28" s="14"/>
      <c r="S28" s="14"/>
      <c r="T28" s="17"/>
      <c r="U28" s="17"/>
      <c r="V28" s="17"/>
      <c r="W28" s="17">
        <f>(Q28-140.04)*100/140.04</f>
        <v>4.2844901456728278E-2</v>
      </c>
      <c r="X28" s="14" t="s">
        <v>14</v>
      </c>
      <c r="Y28" s="14"/>
    </row>
    <row r="29" spans="1:25" x14ac:dyDescent="0.3">
      <c r="A29" s="14" t="s">
        <v>96</v>
      </c>
      <c r="B29" s="14" t="s">
        <v>92</v>
      </c>
      <c r="C29" s="15">
        <v>0.1</v>
      </c>
      <c r="D29" s="14"/>
      <c r="E29" s="14" t="s">
        <v>11</v>
      </c>
      <c r="F29" s="14"/>
      <c r="G29" s="14"/>
      <c r="H29" s="16"/>
      <c r="I29" s="14"/>
      <c r="J29" s="14"/>
      <c r="K29" s="14"/>
      <c r="L29" s="14"/>
      <c r="M29" s="14"/>
      <c r="N29" s="14"/>
      <c r="O29" s="14"/>
      <c r="P29" s="14"/>
      <c r="Q29" s="17">
        <v>180.66666666666666</v>
      </c>
      <c r="R29" s="14"/>
      <c r="S29" s="14"/>
      <c r="T29" s="17"/>
      <c r="U29" s="17"/>
      <c r="V29" s="17"/>
      <c r="W29" s="17">
        <f>(180.77-Q29)*100/180.77</f>
        <v>5.7162877321100314E-2</v>
      </c>
      <c r="X29" s="14" t="s">
        <v>14</v>
      </c>
      <c r="Y29" s="14"/>
    </row>
    <row r="30" spans="1:25" x14ac:dyDescent="0.3">
      <c r="A30" s="14" t="s">
        <v>97</v>
      </c>
      <c r="B30" s="14" t="s">
        <v>94</v>
      </c>
      <c r="C30" s="15">
        <v>0.1</v>
      </c>
      <c r="D30" s="14"/>
      <c r="E30" s="14" t="s">
        <v>11</v>
      </c>
      <c r="F30" s="14"/>
      <c r="G30" s="14"/>
      <c r="H30" s="16"/>
      <c r="I30" s="14"/>
      <c r="J30" s="14"/>
      <c r="K30" s="14"/>
      <c r="L30" s="14"/>
      <c r="M30" s="14"/>
      <c r="N30" s="14"/>
      <c r="O30" s="14"/>
      <c r="P30" s="14"/>
      <c r="Q30" s="17">
        <v>254.70000000000002</v>
      </c>
      <c r="R30" s="14"/>
      <c r="S30" s="14"/>
      <c r="T30" s="17"/>
      <c r="U30" s="17"/>
      <c r="V30" s="17"/>
      <c r="W30" s="17">
        <f>(255.34-Q30)*100/255.34</f>
        <v>0.25064619722722109</v>
      </c>
      <c r="X30" s="14" t="s">
        <v>14</v>
      </c>
      <c r="Y30" s="14"/>
    </row>
    <row r="31" spans="1:25" x14ac:dyDescent="0.3">
      <c r="A31" t="s">
        <v>123</v>
      </c>
      <c r="B31" t="s">
        <v>124</v>
      </c>
      <c r="C31" s="7">
        <v>12.1</v>
      </c>
      <c r="D31" t="s">
        <v>10</v>
      </c>
      <c r="E31" t="s">
        <v>11</v>
      </c>
      <c r="F31" t="s">
        <v>125</v>
      </c>
      <c r="H31" t="s">
        <v>126</v>
      </c>
      <c r="N31">
        <v>59422</v>
      </c>
      <c r="P31" s="8">
        <v>288.2</v>
      </c>
      <c r="Q31" s="8">
        <v>285.43333333333334</v>
      </c>
      <c r="R31" s="8"/>
      <c r="S31" s="8"/>
      <c r="T31" s="8"/>
      <c r="U31" s="8"/>
      <c r="V31" s="8">
        <v>292.40000000000003</v>
      </c>
      <c r="W31" s="5"/>
      <c r="X31" t="s">
        <v>14</v>
      </c>
      <c r="Y31" s="9" t="s">
        <v>15</v>
      </c>
    </row>
    <row r="32" spans="1:25" x14ac:dyDescent="0.3">
      <c r="A32" t="s">
        <v>127</v>
      </c>
      <c r="B32" t="s">
        <v>128</v>
      </c>
      <c r="C32" s="7">
        <v>11</v>
      </c>
      <c r="D32" t="s">
        <v>10</v>
      </c>
      <c r="E32" t="s">
        <v>11</v>
      </c>
      <c r="F32" t="s">
        <v>129</v>
      </c>
      <c r="H32" t="s">
        <v>130</v>
      </c>
      <c r="N32">
        <v>40867</v>
      </c>
      <c r="P32" s="8">
        <v>284.83333333333331</v>
      </c>
      <c r="Q32" s="8">
        <v>289.5333333333333</v>
      </c>
      <c r="R32" s="8">
        <v>289.40000000000003</v>
      </c>
      <c r="S32" s="8"/>
      <c r="T32" s="8">
        <v>278.7</v>
      </c>
      <c r="U32" s="8"/>
      <c r="V32" s="8"/>
      <c r="W32" s="5"/>
      <c r="X32" t="s">
        <v>14</v>
      </c>
      <c r="Y32" s="9" t="s">
        <v>15</v>
      </c>
    </row>
    <row r="33" spans="1:25" x14ac:dyDescent="0.3">
      <c r="A33" t="s">
        <v>131</v>
      </c>
      <c r="B33" t="s">
        <v>53</v>
      </c>
      <c r="C33" s="7">
        <v>11.3</v>
      </c>
      <c r="D33" t="s">
        <v>10</v>
      </c>
      <c r="E33" t="s">
        <v>11</v>
      </c>
      <c r="F33" t="s">
        <v>132</v>
      </c>
      <c r="H33" t="s">
        <v>133</v>
      </c>
      <c r="N33">
        <v>40823</v>
      </c>
      <c r="P33" s="8">
        <v>286.46666666666664</v>
      </c>
      <c r="Q33" s="8">
        <v>282.36666666666662</v>
      </c>
      <c r="R33" s="8"/>
      <c r="S33" s="8"/>
      <c r="T33" s="8">
        <v>281.96666666666664</v>
      </c>
      <c r="U33" s="8"/>
      <c r="V33" s="8"/>
      <c r="W33" s="5"/>
      <c r="X33" t="s">
        <v>14</v>
      </c>
      <c r="Y33" s="9" t="s">
        <v>15</v>
      </c>
    </row>
    <row r="34" spans="1:25" x14ac:dyDescent="0.3">
      <c r="A34" t="s">
        <v>134</v>
      </c>
      <c r="B34" t="s">
        <v>135</v>
      </c>
      <c r="C34" s="7">
        <v>12.5</v>
      </c>
      <c r="D34" t="s">
        <v>10</v>
      </c>
      <c r="E34" t="s">
        <v>11</v>
      </c>
      <c r="F34" t="s">
        <v>136</v>
      </c>
      <c r="H34" t="s">
        <v>137</v>
      </c>
      <c r="N34">
        <v>40824</v>
      </c>
      <c r="P34" s="8">
        <v>293.43333333333334</v>
      </c>
      <c r="Q34" s="8">
        <v>288.16666666666669</v>
      </c>
      <c r="R34" s="8"/>
      <c r="S34" s="8"/>
      <c r="T34" s="8">
        <v>287.8</v>
      </c>
      <c r="U34" s="8"/>
      <c r="V34" s="8"/>
      <c r="W34" s="5"/>
      <c r="X34" t="s">
        <v>14</v>
      </c>
      <c r="Y34" s="9" t="s">
        <v>15</v>
      </c>
    </row>
    <row r="35" spans="1:25" x14ac:dyDescent="0.3">
      <c r="A35" t="s">
        <v>138</v>
      </c>
      <c r="B35" t="s">
        <v>139</v>
      </c>
      <c r="C35" s="7">
        <v>12.2</v>
      </c>
      <c r="D35" t="s">
        <v>10</v>
      </c>
      <c r="E35" t="s">
        <v>11</v>
      </c>
      <c r="F35" t="s">
        <v>140</v>
      </c>
      <c r="H35" t="s">
        <v>141</v>
      </c>
      <c r="N35">
        <v>40825</v>
      </c>
      <c r="P35" s="8">
        <v>296.2</v>
      </c>
      <c r="Q35" s="8">
        <v>291.0333333333333</v>
      </c>
      <c r="R35" s="8"/>
      <c r="S35" s="8"/>
      <c r="T35" s="8">
        <v>291.66666666666669</v>
      </c>
      <c r="U35" s="8"/>
      <c r="V35" s="8"/>
      <c r="W35" s="5"/>
      <c r="X35" t="s">
        <v>14</v>
      </c>
      <c r="Y35" s="9" t="s">
        <v>15</v>
      </c>
    </row>
    <row r="36" spans="1:25" x14ac:dyDescent="0.3">
      <c r="A36" t="s">
        <v>142</v>
      </c>
      <c r="B36" t="s">
        <v>25</v>
      </c>
      <c r="C36" s="7">
        <v>11.1</v>
      </c>
      <c r="D36" t="s">
        <v>10</v>
      </c>
      <c r="E36" t="s">
        <v>11</v>
      </c>
      <c r="F36" t="s">
        <v>143</v>
      </c>
      <c r="H36" t="s">
        <v>144</v>
      </c>
      <c r="N36">
        <v>82123</v>
      </c>
      <c r="P36" s="8">
        <v>267.86666666666673</v>
      </c>
      <c r="Q36" s="8">
        <v>269.03333333333336</v>
      </c>
      <c r="R36" s="8">
        <v>268.83333333333331</v>
      </c>
      <c r="S36" s="8"/>
      <c r="T36" s="8">
        <v>262.09999999999997</v>
      </c>
      <c r="U36" s="8"/>
      <c r="V36" s="8"/>
      <c r="W36" s="5"/>
      <c r="X36" t="s">
        <v>14</v>
      </c>
      <c r="Y36" s="9" t="s">
        <v>15</v>
      </c>
    </row>
    <row r="37" spans="1:25" x14ac:dyDescent="0.3">
      <c r="A37" t="s">
        <v>145</v>
      </c>
      <c r="B37" t="s">
        <v>146</v>
      </c>
      <c r="C37" s="7">
        <v>8.9</v>
      </c>
      <c r="D37" t="s">
        <v>10</v>
      </c>
      <c r="E37" t="s">
        <v>11</v>
      </c>
      <c r="F37" t="s">
        <v>147</v>
      </c>
      <c r="H37" t="s">
        <v>148</v>
      </c>
      <c r="N37">
        <v>61953</v>
      </c>
      <c r="P37" s="8"/>
      <c r="Q37" s="8">
        <v>280.16666666666669</v>
      </c>
      <c r="R37" s="8">
        <v>280.10000000000002</v>
      </c>
      <c r="S37" s="8"/>
      <c r="T37" s="8">
        <v>275</v>
      </c>
      <c r="U37" s="8"/>
      <c r="V37" s="8"/>
      <c r="W37" s="5"/>
      <c r="X37" t="s">
        <v>14</v>
      </c>
      <c r="Y37" s="9" t="s">
        <v>15</v>
      </c>
    </row>
    <row r="38" spans="1:25" x14ac:dyDescent="0.3">
      <c r="A38" t="s">
        <v>149</v>
      </c>
      <c r="B38" t="s">
        <v>150</v>
      </c>
      <c r="C38" s="7">
        <v>10.7</v>
      </c>
      <c r="D38" t="s">
        <v>10</v>
      </c>
      <c r="E38" t="s">
        <v>11</v>
      </c>
      <c r="F38" t="s">
        <v>151</v>
      </c>
      <c r="H38" t="s">
        <v>152</v>
      </c>
      <c r="N38">
        <v>82023</v>
      </c>
      <c r="P38" s="8">
        <v>275.53333333333336</v>
      </c>
      <c r="Q38" s="8">
        <v>276.60000000000002</v>
      </c>
      <c r="R38" s="8">
        <v>276.5</v>
      </c>
      <c r="S38" s="8"/>
      <c r="T38" s="8">
        <v>270.43333333333334</v>
      </c>
      <c r="U38" s="8"/>
      <c r="V38" s="8"/>
      <c r="W38" s="5"/>
      <c r="X38" t="s">
        <v>14</v>
      </c>
      <c r="Y38" s="9" t="s">
        <v>15</v>
      </c>
    </row>
    <row r="39" spans="1:25" x14ac:dyDescent="0.3">
      <c r="A39" t="s">
        <v>153</v>
      </c>
      <c r="B39" t="s">
        <v>154</v>
      </c>
      <c r="C39" s="7">
        <v>10</v>
      </c>
      <c r="D39" t="s">
        <v>10</v>
      </c>
      <c r="E39" t="s">
        <v>11</v>
      </c>
      <c r="F39" t="s">
        <v>155</v>
      </c>
      <c r="H39" t="s">
        <v>156</v>
      </c>
      <c r="N39">
        <v>79683</v>
      </c>
      <c r="P39" s="8">
        <v>288.7</v>
      </c>
      <c r="Q39" s="8">
        <v>292.59999999999997</v>
      </c>
      <c r="R39" s="8">
        <v>292.46666666666664</v>
      </c>
      <c r="S39" s="8"/>
      <c r="T39" s="8">
        <v>285.5</v>
      </c>
      <c r="U39" s="8"/>
      <c r="V39" s="8"/>
      <c r="W39" s="5"/>
      <c r="X39" t="s">
        <v>14</v>
      </c>
      <c r="Y39" s="9" t="s">
        <v>15</v>
      </c>
    </row>
    <row r="40" spans="1:25" x14ac:dyDescent="0.3">
      <c r="A40" t="s">
        <v>157</v>
      </c>
      <c r="B40" t="s">
        <v>158</v>
      </c>
      <c r="C40" s="7">
        <v>10.3</v>
      </c>
      <c r="D40" t="s">
        <v>10</v>
      </c>
      <c r="E40" t="s">
        <v>11</v>
      </c>
      <c r="F40" t="s">
        <v>159</v>
      </c>
      <c r="H40" t="s">
        <v>160</v>
      </c>
      <c r="N40">
        <v>78522</v>
      </c>
      <c r="P40" s="8">
        <v>290.7</v>
      </c>
      <c r="Q40" s="8">
        <v>285.99999999999994</v>
      </c>
      <c r="R40" s="8"/>
      <c r="S40" s="8"/>
      <c r="T40" s="8">
        <v>288.53333333333336</v>
      </c>
      <c r="U40" s="8"/>
      <c r="V40" s="8"/>
      <c r="W40" s="5"/>
      <c r="X40" t="s">
        <v>14</v>
      </c>
      <c r="Y40" s="9" t="s">
        <v>15</v>
      </c>
    </row>
    <row r="41" spans="1:25" x14ac:dyDescent="0.3">
      <c r="A41" t="s">
        <v>161</v>
      </c>
      <c r="B41" t="s">
        <v>162</v>
      </c>
      <c r="C41" s="7">
        <v>9.6</v>
      </c>
      <c r="D41" t="s">
        <v>10</v>
      </c>
      <c r="E41" t="s">
        <v>11</v>
      </c>
      <c r="F41" t="s">
        <v>163</v>
      </c>
      <c r="H41" t="s">
        <v>164</v>
      </c>
      <c r="N41">
        <v>76478</v>
      </c>
      <c r="P41" s="8">
        <v>296.7</v>
      </c>
      <c r="Q41" s="8">
        <v>290.83333333333331</v>
      </c>
      <c r="R41" s="8"/>
      <c r="S41" s="8"/>
      <c r="T41" s="8">
        <v>295.36666666666667</v>
      </c>
      <c r="U41" s="8"/>
      <c r="V41" s="8"/>
      <c r="W41" s="5"/>
      <c r="X41" t="s">
        <v>14</v>
      </c>
      <c r="Y41" s="9" t="s">
        <v>15</v>
      </c>
    </row>
    <row r="42" spans="1:25" x14ac:dyDescent="0.3">
      <c r="A42" t="s">
        <v>165</v>
      </c>
      <c r="B42" t="s">
        <v>166</v>
      </c>
      <c r="C42" s="7">
        <v>12</v>
      </c>
      <c r="D42" t="s">
        <v>10</v>
      </c>
      <c r="E42" t="s">
        <v>11</v>
      </c>
      <c r="F42" t="s">
        <v>167</v>
      </c>
      <c r="H42" t="s">
        <v>168</v>
      </c>
      <c r="N42">
        <v>3908</v>
      </c>
      <c r="P42" s="8">
        <v>242.53333333333333</v>
      </c>
      <c r="Q42" s="8">
        <v>247.36666666666665</v>
      </c>
      <c r="R42" s="8">
        <v>247.16666666666666</v>
      </c>
      <c r="S42" s="8">
        <v>247.46666666666667</v>
      </c>
      <c r="T42" s="8"/>
      <c r="U42" s="8"/>
      <c r="V42" s="8"/>
      <c r="W42" s="5"/>
      <c r="X42" t="s">
        <v>14</v>
      </c>
      <c r="Y42" s="9" t="s">
        <v>15</v>
      </c>
    </row>
    <row r="43" spans="1:25" x14ac:dyDescent="0.3">
      <c r="A43" t="s">
        <v>169</v>
      </c>
      <c r="B43" t="s">
        <v>61</v>
      </c>
      <c r="C43" s="7">
        <v>4.4000000000000004</v>
      </c>
      <c r="D43" t="s">
        <v>10</v>
      </c>
      <c r="E43" t="s">
        <v>11</v>
      </c>
      <c r="F43" t="s">
        <v>170</v>
      </c>
      <c r="H43" t="s">
        <v>171</v>
      </c>
      <c r="N43">
        <v>1968761</v>
      </c>
      <c r="P43" s="8">
        <v>198.46666666666667</v>
      </c>
      <c r="Q43" s="8">
        <v>195.9</v>
      </c>
      <c r="R43" s="8"/>
      <c r="S43" s="8"/>
      <c r="T43" s="8"/>
      <c r="U43" s="8"/>
      <c r="V43" s="8"/>
      <c r="W43" s="5"/>
      <c r="X43" t="s">
        <v>14</v>
      </c>
      <c r="Y43" s="9" t="s">
        <v>15</v>
      </c>
    </row>
    <row r="44" spans="1:25" x14ac:dyDescent="0.3">
      <c r="A44" s="10" t="s">
        <v>80</v>
      </c>
      <c r="B44" s="10" t="s">
        <v>81</v>
      </c>
      <c r="C44" s="11">
        <v>0.2</v>
      </c>
      <c r="D44" s="10" t="s">
        <v>10</v>
      </c>
      <c r="E44" s="10"/>
      <c r="F44" s="10"/>
      <c r="G44" s="10"/>
      <c r="H44" s="12"/>
      <c r="I44" s="10"/>
      <c r="J44" s="10"/>
      <c r="K44" s="10"/>
      <c r="L44" s="10"/>
      <c r="M44" s="10"/>
      <c r="N44" s="10"/>
      <c r="O44" s="10"/>
      <c r="P44" s="10"/>
      <c r="Q44" s="13">
        <v>153.6</v>
      </c>
      <c r="R44" s="10"/>
      <c r="S44" s="10"/>
      <c r="T44" s="13"/>
      <c r="U44" s="13"/>
      <c r="V44" s="13"/>
      <c r="W44" s="13">
        <f>(153.73-Q44)*100/153.73</f>
        <v>8.4563845703503199E-2</v>
      </c>
      <c r="X44" s="10" t="s">
        <v>14</v>
      </c>
      <c r="Y44" s="10"/>
    </row>
    <row r="45" spans="1:25" x14ac:dyDescent="0.3">
      <c r="A45" s="10" t="s">
        <v>82</v>
      </c>
      <c r="B45" s="10" t="s">
        <v>83</v>
      </c>
      <c r="C45" s="11">
        <v>0.1</v>
      </c>
      <c r="D45" s="10" t="s">
        <v>10</v>
      </c>
      <c r="E45" s="10"/>
      <c r="F45" s="10"/>
      <c r="G45" s="10"/>
      <c r="H45" s="12"/>
      <c r="I45" s="10"/>
      <c r="J45" s="10"/>
      <c r="K45" s="10"/>
      <c r="L45" s="10"/>
      <c r="M45" s="10"/>
      <c r="N45" s="10"/>
      <c r="O45" s="10"/>
      <c r="P45" s="10"/>
      <c r="Q45" s="13">
        <v>203.56666666666669</v>
      </c>
      <c r="R45" s="10"/>
      <c r="S45" s="10"/>
      <c r="T45" s="13"/>
      <c r="U45" s="13"/>
      <c r="V45" s="13"/>
      <c r="W45" s="13">
        <f>(Q45-202.96)*100/202.96</f>
        <v>0.2989094731310028</v>
      </c>
      <c r="X45" s="10" t="s">
        <v>14</v>
      </c>
      <c r="Y45" s="10"/>
    </row>
    <row r="46" spans="1:25" x14ac:dyDescent="0.3">
      <c r="A46" s="10" t="s">
        <v>84</v>
      </c>
      <c r="B46" s="10" t="s">
        <v>85</v>
      </c>
      <c r="C46" s="11">
        <v>0.1</v>
      </c>
      <c r="D46" s="10" t="s">
        <v>10</v>
      </c>
      <c r="E46" s="10"/>
      <c r="F46" s="10"/>
      <c r="G46" s="10"/>
      <c r="H46" s="12"/>
      <c r="I46" s="10"/>
      <c r="J46" s="10"/>
      <c r="K46" s="10"/>
      <c r="L46" s="10"/>
      <c r="M46" s="10"/>
      <c r="N46" s="10"/>
      <c r="O46" s="10"/>
      <c r="P46" s="10"/>
      <c r="Q46" s="13">
        <v>242.96666666666667</v>
      </c>
      <c r="R46" s="10"/>
      <c r="S46" s="10"/>
      <c r="T46" s="13"/>
      <c r="U46" s="13"/>
      <c r="V46" s="13"/>
      <c r="W46" s="13">
        <f>(243.64-Q46)*100/243.64</f>
        <v>0.2763640343676399</v>
      </c>
      <c r="X46" s="10" t="s">
        <v>14</v>
      </c>
      <c r="Y46" s="10"/>
    </row>
    <row r="47" spans="1:25" x14ac:dyDescent="0.3">
      <c r="A47" s="14" t="s">
        <v>86</v>
      </c>
      <c r="B47" s="14" t="s">
        <v>81</v>
      </c>
      <c r="C47" s="15">
        <v>0.2</v>
      </c>
      <c r="D47" s="14" t="s">
        <v>10</v>
      </c>
      <c r="E47" s="14"/>
      <c r="F47" s="14"/>
      <c r="G47" s="14"/>
      <c r="H47" s="16"/>
      <c r="I47" s="14"/>
      <c r="J47" s="14"/>
      <c r="K47" s="14"/>
      <c r="L47" s="14"/>
      <c r="M47" s="14"/>
      <c r="N47" s="14"/>
      <c r="O47" s="14"/>
      <c r="P47" s="14"/>
      <c r="Q47" s="17">
        <v>153.6</v>
      </c>
      <c r="R47" s="14"/>
      <c r="S47" s="14"/>
      <c r="T47" s="17"/>
      <c r="U47" s="17"/>
      <c r="V47" s="17"/>
      <c r="W47" s="17">
        <f>(153.73-Q47)*100/153.73</f>
        <v>8.4563845703503199E-2</v>
      </c>
      <c r="X47" s="14" t="s">
        <v>14</v>
      </c>
      <c r="Y47" s="14"/>
    </row>
    <row r="48" spans="1:25" x14ac:dyDescent="0.3">
      <c r="A48" s="14" t="s">
        <v>87</v>
      </c>
      <c r="B48" s="14" t="s">
        <v>83</v>
      </c>
      <c r="C48" s="15">
        <v>0.1</v>
      </c>
      <c r="D48" s="14" t="s">
        <v>10</v>
      </c>
      <c r="E48" s="14"/>
      <c r="F48" s="14"/>
      <c r="G48" s="14"/>
      <c r="H48" s="16"/>
      <c r="I48" s="14"/>
      <c r="J48" s="14"/>
      <c r="K48" s="14"/>
      <c r="L48" s="14"/>
      <c r="M48" s="14"/>
      <c r="N48" s="14"/>
      <c r="O48" s="14"/>
      <c r="P48" s="14"/>
      <c r="Q48" s="17">
        <v>204.1</v>
      </c>
      <c r="R48" s="14"/>
      <c r="S48" s="14"/>
      <c r="T48" s="17"/>
      <c r="U48" s="17"/>
      <c r="V48" s="17"/>
      <c r="W48" s="17">
        <f>(Q48-202.96)*100/202.96</f>
        <v>0.56168703192746661</v>
      </c>
      <c r="X48" s="14" t="s">
        <v>14</v>
      </c>
      <c r="Y48" s="14"/>
    </row>
    <row r="49" spans="1:25" x14ac:dyDescent="0.3">
      <c r="A49" s="14" t="s">
        <v>88</v>
      </c>
      <c r="B49" s="14" t="s">
        <v>85</v>
      </c>
      <c r="C49" s="15">
        <v>0.1</v>
      </c>
      <c r="D49" s="14" t="s">
        <v>10</v>
      </c>
      <c r="E49" s="14"/>
      <c r="F49" s="14"/>
      <c r="G49" s="14"/>
      <c r="H49" s="16"/>
      <c r="I49" s="14"/>
      <c r="J49" s="14"/>
      <c r="K49" s="14"/>
      <c r="L49" s="14"/>
      <c r="M49" s="14"/>
      <c r="N49" s="14"/>
      <c r="O49" s="14"/>
      <c r="P49" s="14"/>
      <c r="Q49" s="17">
        <v>244.1</v>
      </c>
      <c r="R49" s="14"/>
      <c r="S49" s="14"/>
      <c r="T49" s="17"/>
      <c r="U49" s="17"/>
      <c r="V49" s="17"/>
      <c r="W49" s="17">
        <f>(Q49-243.64)*100/243.64</f>
        <v>0.18880315219176161</v>
      </c>
      <c r="X49" s="14" t="s">
        <v>14</v>
      </c>
      <c r="Y49" s="14"/>
    </row>
    <row r="50" spans="1:25" x14ac:dyDescent="0.3">
      <c r="A50" s="10" t="s">
        <v>89</v>
      </c>
      <c r="B50" s="10" t="s">
        <v>90</v>
      </c>
      <c r="C50" s="11">
        <v>0.1</v>
      </c>
      <c r="D50" s="10"/>
      <c r="E50" s="10" t="s">
        <v>11</v>
      </c>
      <c r="F50" s="10"/>
      <c r="G50" s="10"/>
      <c r="H50" s="12"/>
      <c r="I50" s="10"/>
      <c r="J50" s="10"/>
      <c r="K50" s="10"/>
      <c r="L50" s="10"/>
      <c r="M50" s="10"/>
      <c r="N50" s="10"/>
      <c r="O50" s="10"/>
      <c r="P50" s="10"/>
      <c r="Q50" s="13">
        <v>140</v>
      </c>
      <c r="R50" s="10"/>
      <c r="S50" s="10"/>
      <c r="T50" s="13"/>
      <c r="U50" s="13"/>
      <c r="V50" s="13"/>
      <c r="W50" s="13">
        <f>(140.1-140.04)*100/140.04</f>
        <v>4.2844901456728278E-2</v>
      </c>
      <c r="X50" s="10" t="s">
        <v>14</v>
      </c>
      <c r="Y50" s="10"/>
    </row>
    <row r="51" spans="1:25" x14ac:dyDescent="0.3">
      <c r="A51" s="10" t="s">
        <v>91</v>
      </c>
      <c r="B51" s="10" t="s">
        <v>92</v>
      </c>
      <c r="C51" s="11">
        <v>0.1</v>
      </c>
      <c r="D51" s="10"/>
      <c r="E51" s="10" t="s">
        <v>11</v>
      </c>
      <c r="F51" s="10"/>
      <c r="G51" s="10"/>
      <c r="H51" s="12"/>
      <c r="I51" s="10"/>
      <c r="J51" s="10"/>
      <c r="K51" s="10"/>
      <c r="L51" s="10"/>
      <c r="M51" s="10"/>
      <c r="N51" s="10"/>
      <c r="O51" s="10"/>
      <c r="P51" s="10"/>
      <c r="Q51" s="13">
        <v>180.73333333333335</v>
      </c>
      <c r="R51" s="10"/>
      <c r="S51" s="10"/>
      <c r="T51" s="13"/>
      <c r="U51" s="13"/>
      <c r="V51" s="13"/>
      <c r="W51" s="13">
        <f>(180.77-180.7)*100/180.77</f>
        <v>3.8723239475588644E-2</v>
      </c>
      <c r="X51" s="10" t="s">
        <v>14</v>
      </c>
      <c r="Y51" s="10"/>
    </row>
    <row r="52" spans="1:25" x14ac:dyDescent="0.3">
      <c r="A52" s="10" t="s">
        <v>93</v>
      </c>
      <c r="B52" s="10" t="s">
        <v>94</v>
      </c>
      <c r="C52" s="11">
        <v>0.1</v>
      </c>
      <c r="D52" s="10"/>
      <c r="E52" s="10" t="s">
        <v>11</v>
      </c>
      <c r="F52" s="10"/>
      <c r="G52" s="10"/>
      <c r="H52" s="12"/>
      <c r="I52" s="10"/>
      <c r="J52" s="10"/>
      <c r="K52" s="10"/>
      <c r="L52" s="10"/>
      <c r="M52" s="10"/>
      <c r="N52" s="10"/>
      <c r="O52" s="10"/>
      <c r="P52" s="10"/>
      <c r="Q52" s="13">
        <v>255.26666666666665</v>
      </c>
      <c r="R52" s="10"/>
      <c r="S52" s="10"/>
      <c r="T52" s="13"/>
      <c r="U52" s="13"/>
      <c r="V52" s="13"/>
      <c r="W52" s="13">
        <f>(255.37-255.34)*100/255.34</f>
        <v>1.1749040495026685E-2</v>
      </c>
      <c r="X52" s="10" t="s">
        <v>14</v>
      </c>
      <c r="Y52" s="10"/>
    </row>
    <row r="53" spans="1:25" x14ac:dyDescent="0.3">
      <c r="A53" s="14" t="s">
        <v>95</v>
      </c>
      <c r="B53" s="14" t="s">
        <v>90</v>
      </c>
      <c r="C53" s="15">
        <v>0.1</v>
      </c>
      <c r="D53" s="14"/>
      <c r="E53" s="14" t="s">
        <v>11</v>
      </c>
      <c r="F53" s="14"/>
      <c r="G53" s="14"/>
      <c r="H53" s="16"/>
      <c r="I53" s="14"/>
      <c r="J53" s="14"/>
      <c r="K53" s="14"/>
      <c r="L53" s="14"/>
      <c r="M53" s="14"/>
      <c r="N53" s="14"/>
      <c r="O53" s="14"/>
      <c r="P53" s="14"/>
      <c r="Q53" s="17">
        <v>140</v>
      </c>
      <c r="R53" s="14"/>
      <c r="S53" s="14"/>
      <c r="T53" s="17"/>
      <c r="U53" s="17"/>
      <c r="V53" s="17"/>
      <c r="W53" s="17">
        <f>(140.04-Q53)*100/140.04</f>
        <v>2.8563267637812084E-2</v>
      </c>
      <c r="X53" s="14" t="s">
        <v>14</v>
      </c>
      <c r="Y53" s="14"/>
    </row>
    <row r="54" spans="1:25" x14ac:dyDescent="0.3">
      <c r="A54" s="14" t="s">
        <v>96</v>
      </c>
      <c r="B54" s="14" t="s">
        <v>92</v>
      </c>
      <c r="C54" s="15">
        <v>0.1</v>
      </c>
      <c r="D54" s="14"/>
      <c r="E54" s="14" t="s">
        <v>11</v>
      </c>
      <c r="F54" s="14"/>
      <c r="G54" s="14"/>
      <c r="H54" s="16"/>
      <c r="I54" s="14"/>
      <c r="J54" s="14"/>
      <c r="K54" s="14"/>
      <c r="L54" s="14"/>
      <c r="M54" s="14"/>
      <c r="N54" s="14"/>
      <c r="O54" s="14"/>
      <c r="P54" s="14"/>
      <c r="Q54" s="17">
        <v>180.43333333333331</v>
      </c>
      <c r="R54" s="14"/>
      <c r="S54" s="14"/>
      <c r="T54" s="17"/>
      <c r="U54" s="17"/>
      <c r="V54" s="17"/>
      <c r="W54" s="17">
        <f>(180.77-Q54)*100/180.77</f>
        <v>0.18624034223969768</v>
      </c>
      <c r="X54" s="14" t="s">
        <v>14</v>
      </c>
      <c r="Y54" s="14"/>
    </row>
    <row r="55" spans="1:25" x14ac:dyDescent="0.3">
      <c r="A55" s="14" t="s">
        <v>97</v>
      </c>
      <c r="B55" s="14" t="s">
        <v>94</v>
      </c>
      <c r="C55" s="15">
        <v>0.1</v>
      </c>
      <c r="D55" s="14"/>
      <c r="E55" s="14" t="s">
        <v>11</v>
      </c>
      <c r="F55" s="14"/>
      <c r="G55" s="14"/>
      <c r="H55" s="16"/>
      <c r="I55" s="14"/>
      <c r="J55" s="14"/>
      <c r="K55" s="14"/>
      <c r="L55" s="14"/>
      <c r="M55" s="14"/>
      <c r="N55" s="14"/>
      <c r="O55" s="14"/>
      <c r="P55" s="14"/>
      <c r="Q55" s="17">
        <v>254.4</v>
      </c>
      <c r="R55" s="14"/>
      <c r="S55" s="14"/>
      <c r="T55" s="17"/>
      <c r="U55" s="17"/>
      <c r="V55" s="17"/>
      <c r="W55" s="17">
        <f>(255.34-Q55)*100/255.34</f>
        <v>0.36813660217748795</v>
      </c>
      <c r="X55" s="14" t="s">
        <v>14</v>
      </c>
      <c r="Y55" s="14"/>
    </row>
    <row r="56" spans="1:25" x14ac:dyDescent="0.3">
      <c r="A56" t="s">
        <v>172</v>
      </c>
      <c r="B56" t="s">
        <v>77</v>
      </c>
      <c r="C56" s="7">
        <v>10.4</v>
      </c>
      <c r="D56" t="s">
        <v>10</v>
      </c>
      <c r="E56" t="s">
        <v>11</v>
      </c>
      <c r="F56" t="s">
        <v>173</v>
      </c>
      <c r="H56" t="s">
        <v>174</v>
      </c>
      <c r="N56">
        <v>1969009</v>
      </c>
      <c r="P56" s="8">
        <v>222.80000000000004</v>
      </c>
      <c r="Q56" s="8"/>
      <c r="R56" s="8"/>
      <c r="S56" s="8"/>
      <c r="T56" s="8"/>
      <c r="U56" s="8"/>
      <c r="V56" s="8"/>
      <c r="W56" s="5"/>
      <c r="X56" t="s">
        <v>14</v>
      </c>
      <c r="Y56" s="9" t="s">
        <v>15</v>
      </c>
    </row>
    <row r="57" spans="1:25" x14ac:dyDescent="0.3">
      <c r="A57" t="s">
        <v>175</v>
      </c>
      <c r="B57" t="s">
        <v>176</v>
      </c>
      <c r="C57" s="7">
        <v>13.5</v>
      </c>
      <c r="D57" t="s">
        <v>10</v>
      </c>
      <c r="E57" t="s">
        <v>11</v>
      </c>
      <c r="F57" t="s">
        <v>177</v>
      </c>
      <c r="H57" t="s">
        <v>178</v>
      </c>
      <c r="N57">
        <v>40516</v>
      </c>
      <c r="P57" s="8">
        <v>289.93333333333334</v>
      </c>
      <c r="Q57" s="8">
        <v>284.3</v>
      </c>
      <c r="R57" s="8"/>
      <c r="S57" s="8"/>
      <c r="T57" s="8">
        <v>278.4666666666667</v>
      </c>
      <c r="U57" s="8"/>
      <c r="V57" s="8"/>
      <c r="W57" s="5"/>
      <c r="X57" t="s">
        <v>14</v>
      </c>
      <c r="Y57" s="9" t="s">
        <v>15</v>
      </c>
    </row>
    <row r="58" spans="1:25" x14ac:dyDescent="0.3">
      <c r="A58" t="s">
        <v>179</v>
      </c>
      <c r="B58" t="s">
        <v>128</v>
      </c>
      <c r="C58" s="7">
        <v>10.5</v>
      </c>
      <c r="D58" t="s">
        <v>10</v>
      </c>
      <c r="E58" t="s">
        <v>11</v>
      </c>
      <c r="F58" t="s">
        <v>180</v>
      </c>
      <c r="H58" t="s">
        <v>181</v>
      </c>
      <c r="N58">
        <v>61921</v>
      </c>
      <c r="P58" s="8"/>
      <c r="Q58" s="8">
        <v>285.83333333333331</v>
      </c>
      <c r="R58" s="8">
        <v>285.86666666666662</v>
      </c>
      <c r="S58" s="8"/>
      <c r="T58" s="8">
        <v>278.73333333333329</v>
      </c>
      <c r="U58" s="8"/>
      <c r="V58" s="8"/>
      <c r="W58" s="5"/>
      <c r="X58" t="s">
        <v>14</v>
      </c>
      <c r="Y58" s="9" t="s">
        <v>15</v>
      </c>
    </row>
    <row r="59" spans="1:25" x14ac:dyDescent="0.3">
      <c r="A59" t="s">
        <v>182</v>
      </c>
      <c r="B59" t="s">
        <v>183</v>
      </c>
      <c r="C59" s="7">
        <v>10.199999999999999</v>
      </c>
      <c r="D59" t="s">
        <v>10</v>
      </c>
      <c r="E59" t="s">
        <v>11</v>
      </c>
      <c r="F59" t="s">
        <v>184</v>
      </c>
      <c r="H59" t="s">
        <v>185</v>
      </c>
      <c r="N59">
        <v>81207</v>
      </c>
      <c r="P59" s="8">
        <v>281.56666666666666</v>
      </c>
      <c r="Q59" s="8">
        <v>448.3</v>
      </c>
      <c r="R59" s="8">
        <v>281.96666666666664</v>
      </c>
      <c r="S59" s="8"/>
      <c r="T59" s="8">
        <v>276.9666666666667</v>
      </c>
      <c r="U59" s="8"/>
      <c r="V59" s="8"/>
      <c r="W59" s="5"/>
      <c r="X59" t="s">
        <v>14</v>
      </c>
      <c r="Y59" s="9" t="s">
        <v>15</v>
      </c>
    </row>
    <row r="60" spans="1:25" x14ac:dyDescent="0.3">
      <c r="A60" t="s">
        <v>186</v>
      </c>
      <c r="B60" t="s">
        <v>187</v>
      </c>
      <c r="C60" s="7">
        <v>10.8</v>
      </c>
      <c r="D60" t="s">
        <v>10</v>
      </c>
      <c r="E60" t="s">
        <v>11</v>
      </c>
      <c r="F60" t="s">
        <v>188</v>
      </c>
      <c r="H60" t="s">
        <v>189</v>
      </c>
      <c r="N60">
        <v>61859</v>
      </c>
      <c r="P60" s="8">
        <v>287.66666666666669</v>
      </c>
      <c r="Q60" s="8">
        <v>292.46666666666664</v>
      </c>
      <c r="R60" s="8">
        <v>292.33333333333331</v>
      </c>
      <c r="S60" s="8"/>
      <c r="T60" s="8">
        <v>283.0333333333333</v>
      </c>
      <c r="U60" s="8"/>
      <c r="V60" s="8"/>
      <c r="W60" s="5"/>
      <c r="X60" t="s">
        <v>14</v>
      </c>
      <c r="Y60" s="9" t="s">
        <v>15</v>
      </c>
    </row>
    <row r="61" spans="1:25" x14ac:dyDescent="0.3">
      <c r="A61" t="s">
        <v>190</v>
      </c>
      <c r="B61" t="s">
        <v>191</v>
      </c>
      <c r="C61" s="7">
        <v>12.3</v>
      </c>
      <c r="D61" t="s">
        <v>10</v>
      </c>
      <c r="E61" t="s">
        <v>11</v>
      </c>
      <c r="F61" t="s">
        <v>192</v>
      </c>
      <c r="H61" t="s">
        <v>193</v>
      </c>
      <c r="N61">
        <v>40870</v>
      </c>
      <c r="P61" s="8">
        <v>291.03333333333336</v>
      </c>
      <c r="Q61" s="8">
        <v>295.86666666666667</v>
      </c>
      <c r="R61" s="8">
        <v>295.73333333333329</v>
      </c>
      <c r="S61" s="8"/>
      <c r="T61" s="8">
        <v>284.93333333333334</v>
      </c>
      <c r="U61" s="8"/>
      <c r="V61" s="8"/>
      <c r="W61" s="5"/>
      <c r="X61" t="s">
        <v>14</v>
      </c>
      <c r="Y61" s="9" t="s">
        <v>15</v>
      </c>
    </row>
    <row r="62" spans="1:25" x14ac:dyDescent="0.3">
      <c r="A62" t="s">
        <v>194</v>
      </c>
      <c r="B62" t="s">
        <v>195</v>
      </c>
      <c r="C62" s="7">
        <v>12</v>
      </c>
      <c r="D62" t="s">
        <v>10</v>
      </c>
      <c r="E62" t="s">
        <v>11</v>
      </c>
      <c r="F62" t="s">
        <v>196</v>
      </c>
      <c r="H62" t="s">
        <v>197</v>
      </c>
      <c r="N62">
        <v>40871</v>
      </c>
      <c r="P62" s="8">
        <v>294.2</v>
      </c>
      <c r="Q62" s="8">
        <v>298.26666666666665</v>
      </c>
      <c r="R62" s="8">
        <v>298.3</v>
      </c>
      <c r="S62" s="8"/>
      <c r="T62" s="8">
        <v>289.16666666666669</v>
      </c>
      <c r="U62" s="8"/>
      <c r="V62" s="8"/>
      <c r="W62" s="5"/>
      <c r="X62" t="s">
        <v>14</v>
      </c>
      <c r="Y62" s="9" t="s">
        <v>15</v>
      </c>
    </row>
    <row r="63" spans="1:25" x14ac:dyDescent="0.3">
      <c r="A63" t="s">
        <v>198</v>
      </c>
      <c r="B63" t="s">
        <v>199</v>
      </c>
      <c r="C63" s="7">
        <v>9.4</v>
      </c>
      <c r="D63" t="s">
        <v>10</v>
      </c>
      <c r="E63" t="s">
        <v>11</v>
      </c>
      <c r="F63" t="s">
        <v>200</v>
      </c>
      <c r="H63" t="s">
        <v>201</v>
      </c>
      <c r="N63">
        <v>79802</v>
      </c>
      <c r="P63" s="8">
        <v>294.76666666666665</v>
      </c>
      <c r="Q63" s="8">
        <v>298.5</v>
      </c>
      <c r="R63" s="8">
        <v>298.23333333333335</v>
      </c>
      <c r="S63" s="8"/>
      <c r="T63" s="8">
        <v>292.83333333333331</v>
      </c>
      <c r="U63" s="8"/>
      <c r="V63" s="8"/>
      <c r="W63" s="5"/>
      <c r="X63" t="s">
        <v>14</v>
      </c>
      <c r="Y63" s="9" t="s">
        <v>15</v>
      </c>
    </row>
    <row r="64" spans="1:25" x14ac:dyDescent="0.3">
      <c r="A64" s="10" t="s">
        <v>80</v>
      </c>
      <c r="B64" s="10" t="s">
        <v>81</v>
      </c>
      <c r="C64" s="11">
        <v>0.2</v>
      </c>
      <c r="D64" s="10" t="s">
        <v>10</v>
      </c>
      <c r="E64" s="10"/>
      <c r="F64" s="10"/>
      <c r="G64" s="10"/>
      <c r="H64" s="12"/>
      <c r="I64" s="10"/>
      <c r="J64" s="10"/>
      <c r="K64" s="10"/>
      <c r="L64" s="10"/>
      <c r="M64" s="10"/>
      <c r="N64" s="10"/>
      <c r="O64" s="10"/>
      <c r="P64" s="10"/>
      <c r="Q64" s="13">
        <v>153.6</v>
      </c>
      <c r="R64" s="10"/>
      <c r="S64" s="10"/>
      <c r="T64" s="13"/>
      <c r="U64" s="13"/>
      <c r="V64" s="13"/>
      <c r="W64" s="13">
        <f>(153.73-Q64)*100/153.73</f>
        <v>8.4563845703503199E-2</v>
      </c>
      <c r="X64" s="10" t="s">
        <v>14</v>
      </c>
      <c r="Y64" s="10"/>
    </row>
    <row r="65" spans="1:25" x14ac:dyDescent="0.3">
      <c r="A65" s="10" t="s">
        <v>82</v>
      </c>
      <c r="B65" s="10" t="s">
        <v>83</v>
      </c>
      <c r="C65" s="11">
        <v>0.1</v>
      </c>
      <c r="D65" s="10" t="s">
        <v>10</v>
      </c>
      <c r="E65" s="10"/>
      <c r="F65" s="10"/>
      <c r="G65" s="10"/>
      <c r="H65" s="12"/>
      <c r="I65" s="10"/>
      <c r="J65" s="10"/>
      <c r="K65" s="10"/>
      <c r="L65" s="10"/>
      <c r="M65" s="10"/>
      <c r="N65" s="10"/>
      <c r="O65" s="10"/>
      <c r="P65" s="10"/>
      <c r="Q65" s="13">
        <v>203.6</v>
      </c>
      <c r="R65" s="10"/>
      <c r="S65" s="10"/>
      <c r="T65" s="13"/>
      <c r="U65" s="13"/>
      <c r="V65" s="13"/>
      <c r="W65" s="13">
        <f>(Q65-202.96)*100/202.96</f>
        <v>0.31533307055576781</v>
      </c>
      <c r="X65" s="10" t="s">
        <v>14</v>
      </c>
      <c r="Y65" s="10"/>
    </row>
    <row r="66" spans="1:25" x14ac:dyDescent="0.3">
      <c r="A66" s="10" t="s">
        <v>84</v>
      </c>
      <c r="B66" s="10" t="s">
        <v>85</v>
      </c>
      <c r="C66" s="11">
        <v>0.1</v>
      </c>
      <c r="D66" s="10" t="s">
        <v>10</v>
      </c>
      <c r="E66" s="10"/>
      <c r="F66" s="10"/>
      <c r="G66" s="10"/>
      <c r="H66" s="12"/>
      <c r="I66" s="10"/>
      <c r="J66" s="10"/>
      <c r="K66" s="10"/>
      <c r="L66" s="10"/>
      <c r="M66" s="10"/>
      <c r="N66" s="10"/>
      <c r="O66" s="10"/>
      <c r="P66" s="10"/>
      <c r="Q66" s="13">
        <v>243</v>
      </c>
      <c r="R66" s="10"/>
      <c r="S66" s="10"/>
      <c r="T66" s="13"/>
      <c r="U66" s="13"/>
      <c r="V66" s="13"/>
      <c r="W66" s="13">
        <f>(243.64-Q66)*100/243.64</f>
        <v>0.26268264652765816</v>
      </c>
      <c r="X66" s="10" t="s">
        <v>14</v>
      </c>
      <c r="Y66" s="10"/>
    </row>
    <row r="67" spans="1:25" x14ac:dyDescent="0.3">
      <c r="A67" s="14" t="s">
        <v>86</v>
      </c>
      <c r="B67" s="14" t="s">
        <v>81</v>
      </c>
      <c r="C67" s="15">
        <v>0.2</v>
      </c>
      <c r="D67" s="14" t="s">
        <v>10</v>
      </c>
      <c r="E67" s="14"/>
      <c r="F67" s="14"/>
      <c r="G67" s="14"/>
      <c r="H67" s="16"/>
      <c r="I67" s="14"/>
      <c r="J67" s="14"/>
      <c r="K67" s="14"/>
      <c r="L67" s="14"/>
      <c r="M67" s="14"/>
      <c r="N67" s="14"/>
      <c r="O67" s="14"/>
      <c r="P67" s="14"/>
      <c r="Q67" s="17">
        <v>153.69999999999999</v>
      </c>
      <c r="R67" s="14"/>
      <c r="S67" s="14"/>
      <c r="T67" s="17"/>
      <c r="U67" s="17"/>
      <c r="V67" s="17"/>
      <c r="W67" s="17">
        <f>(153.73-Q67)*100/153.73</f>
        <v>1.9514733623886775E-2</v>
      </c>
      <c r="X67" s="14" t="s">
        <v>14</v>
      </c>
      <c r="Y67" s="14"/>
    </row>
    <row r="68" spans="1:25" x14ac:dyDescent="0.3">
      <c r="A68" s="14" t="s">
        <v>87</v>
      </c>
      <c r="B68" s="14" t="s">
        <v>83</v>
      </c>
      <c r="C68" s="15">
        <v>0.1</v>
      </c>
      <c r="D68" s="14" t="s">
        <v>10</v>
      </c>
      <c r="E68" s="14"/>
      <c r="F68" s="14"/>
      <c r="G68" s="14"/>
      <c r="H68" s="16"/>
      <c r="I68" s="14"/>
      <c r="J68" s="14"/>
      <c r="K68" s="14"/>
      <c r="L68" s="14"/>
      <c r="M68" s="14"/>
      <c r="N68" s="14"/>
      <c r="O68" s="14"/>
      <c r="P68" s="14"/>
      <c r="Q68" s="17">
        <v>204.19999999999996</v>
      </c>
      <c r="R68" s="14"/>
      <c r="S68" s="14"/>
      <c r="T68" s="17"/>
      <c r="U68" s="17"/>
      <c r="V68" s="17"/>
      <c r="W68" s="17">
        <f>(Q68-202.96)*100/202.96</f>
        <v>0.61095782420178957</v>
      </c>
      <c r="X68" s="14" t="s">
        <v>14</v>
      </c>
      <c r="Y68" s="14"/>
    </row>
    <row r="69" spans="1:25" x14ac:dyDescent="0.3">
      <c r="A69" s="14" t="s">
        <v>88</v>
      </c>
      <c r="B69" s="14" t="s">
        <v>85</v>
      </c>
      <c r="C69" s="15">
        <v>0.1</v>
      </c>
      <c r="D69" s="14" t="s">
        <v>10</v>
      </c>
      <c r="E69" s="14"/>
      <c r="F69" s="14"/>
      <c r="G69" s="14"/>
      <c r="H69" s="16"/>
      <c r="I69" s="14"/>
      <c r="J69" s="14"/>
      <c r="K69" s="14"/>
      <c r="L69" s="14"/>
      <c r="M69" s="14"/>
      <c r="N69" s="14"/>
      <c r="O69" s="14"/>
      <c r="P69" s="14"/>
      <c r="Q69" s="17">
        <v>244.16666666666666</v>
      </c>
      <c r="R69" s="14"/>
      <c r="S69" s="14"/>
      <c r="T69" s="17"/>
      <c r="U69" s="17"/>
      <c r="V69" s="17"/>
      <c r="W69" s="17">
        <f>(Q69-243.64)*100/243.64</f>
        <v>0.21616592787172503</v>
      </c>
      <c r="X69" s="14" t="s">
        <v>14</v>
      </c>
      <c r="Y69" s="14"/>
    </row>
    <row r="70" spans="1:25" x14ac:dyDescent="0.3">
      <c r="A70" s="10" t="s">
        <v>89</v>
      </c>
      <c r="B70" s="10" t="s">
        <v>90</v>
      </c>
      <c r="C70" s="11">
        <v>0.1</v>
      </c>
      <c r="D70" s="10"/>
      <c r="E70" s="10" t="s">
        <v>11</v>
      </c>
      <c r="F70" s="10"/>
      <c r="G70" s="10"/>
      <c r="H70" s="12"/>
      <c r="I70" s="10"/>
      <c r="J70" s="10"/>
      <c r="K70" s="10"/>
      <c r="L70" s="10"/>
      <c r="M70" s="10"/>
      <c r="N70" s="10"/>
      <c r="O70" s="10"/>
      <c r="P70" s="10"/>
      <c r="Q70" s="13">
        <v>140.03333333333333</v>
      </c>
      <c r="R70" s="10"/>
      <c r="S70" s="10"/>
      <c r="T70" s="13"/>
      <c r="U70" s="13"/>
      <c r="V70" s="13"/>
      <c r="W70" s="13">
        <f>(140.1-140.04)*100/140.04</f>
        <v>4.2844901456728278E-2</v>
      </c>
      <c r="X70" s="10" t="s">
        <v>14</v>
      </c>
      <c r="Y70" s="10"/>
    </row>
    <row r="71" spans="1:25" x14ac:dyDescent="0.3">
      <c r="A71" s="10" t="s">
        <v>91</v>
      </c>
      <c r="B71" s="10" t="s">
        <v>92</v>
      </c>
      <c r="C71" s="11">
        <v>0.1</v>
      </c>
      <c r="D71" s="10"/>
      <c r="E71" s="10" t="s">
        <v>11</v>
      </c>
      <c r="F71" s="10"/>
      <c r="G71" s="10"/>
      <c r="H71" s="12"/>
      <c r="I71" s="10"/>
      <c r="J71" s="10"/>
      <c r="K71" s="10"/>
      <c r="L71" s="10"/>
      <c r="M71" s="10"/>
      <c r="N71" s="10"/>
      <c r="O71" s="10"/>
      <c r="P71" s="10"/>
      <c r="Q71" s="13">
        <v>180.73333333333335</v>
      </c>
      <c r="R71" s="10"/>
      <c r="S71" s="10"/>
      <c r="T71" s="13"/>
      <c r="U71" s="13"/>
      <c r="V71" s="13"/>
      <c r="W71" s="13">
        <f>(180.77-180.7)*100/180.77</f>
        <v>3.8723239475588644E-2</v>
      </c>
      <c r="X71" s="10" t="s">
        <v>14</v>
      </c>
      <c r="Y71" s="10"/>
    </row>
    <row r="72" spans="1:25" x14ac:dyDescent="0.3">
      <c r="A72" s="10" t="s">
        <v>93</v>
      </c>
      <c r="B72" s="10" t="s">
        <v>94</v>
      </c>
      <c r="C72" s="11">
        <v>0.1</v>
      </c>
      <c r="D72" s="10"/>
      <c r="E72" s="10" t="s">
        <v>11</v>
      </c>
      <c r="F72" s="10"/>
      <c r="G72" s="10"/>
      <c r="H72" s="12"/>
      <c r="I72" s="10"/>
      <c r="J72" s="10"/>
      <c r="K72" s="10"/>
      <c r="L72" s="10"/>
      <c r="M72" s="10"/>
      <c r="N72" s="10"/>
      <c r="O72" s="10"/>
      <c r="P72" s="10"/>
      <c r="Q72" s="13">
        <v>255.36666666666665</v>
      </c>
      <c r="R72" s="10"/>
      <c r="S72" s="10"/>
      <c r="T72" s="13"/>
      <c r="U72" s="13"/>
      <c r="V72" s="13"/>
      <c r="W72" s="13">
        <f>(255.37-255.34)*100/255.34</f>
        <v>1.1749040495026685E-2</v>
      </c>
      <c r="X72" s="10" t="s">
        <v>14</v>
      </c>
      <c r="Y72" s="10"/>
    </row>
    <row r="73" spans="1:25" x14ac:dyDescent="0.3">
      <c r="A73" s="14" t="s">
        <v>95</v>
      </c>
      <c r="B73" s="14" t="s">
        <v>90</v>
      </c>
      <c r="C73" s="15">
        <v>0.1</v>
      </c>
      <c r="D73" s="14"/>
      <c r="E73" s="14" t="s">
        <v>11</v>
      </c>
      <c r="F73" s="14"/>
      <c r="G73" s="14"/>
      <c r="H73" s="16"/>
      <c r="I73" s="14"/>
      <c r="J73" s="14"/>
      <c r="K73" s="14"/>
      <c r="L73" s="14"/>
      <c r="M73" s="14"/>
      <c r="N73" s="14"/>
      <c r="O73" s="14"/>
      <c r="P73" s="14"/>
      <c r="Q73" s="17">
        <v>139.73333333333332</v>
      </c>
      <c r="R73" s="14"/>
      <c r="S73" s="14"/>
      <c r="T73" s="17"/>
      <c r="U73" s="17"/>
      <c r="V73" s="17"/>
      <c r="W73" s="17">
        <f>(140.04-Q73)*100/140.04</f>
        <v>0.21898505188994</v>
      </c>
      <c r="X73" s="14" t="s">
        <v>14</v>
      </c>
      <c r="Y73" s="14"/>
    </row>
    <row r="74" spans="1:25" x14ac:dyDescent="0.3">
      <c r="A74" s="14" t="s">
        <v>96</v>
      </c>
      <c r="B74" s="14" t="s">
        <v>92</v>
      </c>
      <c r="C74" s="15">
        <v>0.1</v>
      </c>
      <c r="D74" s="14"/>
      <c r="E74" s="14" t="s">
        <v>11</v>
      </c>
      <c r="F74" s="14"/>
      <c r="G74" s="14"/>
      <c r="H74" s="16"/>
      <c r="I74" s="14"/>
      <c r="J74" s="14"/>
      <c r="K74" s="14"/>
      <c r="L74" s="14"/>
      <c r="M74" s="14"/>
      <c r="N74" s="14"/>
      <c r="O74" s="14"/>
      <c r="P74" s="14"/>
      <c r="Q74" s="17">
        <v>180.13333333333333</v>
      </c>
      <c r="R74" s="14"/>
      <c r="S74" s="14"/>
      <c r="T74" s="17"/>
      <c r="U74" s="17"/>
      <c r="V74" s="17"/>
      <c r="W74" s="17">
        <f>(180.77-Q74)*100/180.77</f>
        <v>0.35219708284930268</v>
      </c>
      <c r="X74" s="14" t="s">
        <v>14</v>
      </c>
      <c r="Y74" s="14"/>
    </row>
    <row r="75" spans="1:25" x14ac:dyDescent="0.3">
      <c r="A75" s="14" t="s">
        <v>97</v>
      </c>
      <c r="B75" s="14" t="s">
        <v>94</v>
      </c>
      <c r="C75" s="15">
        <v>0.1</v>
      </c>
      <c r="D75" s="14"/>
      <c r="E75" s="14" t="s">
        <v>11</v>
      </c>
      <c r="F75" s="14"/>
      <c r="G75" s="14"/>
      <c r="H75" s="16"/>
      <c r="I75" s="14"/>
      <c r="J75" s="14"/>
      <c r="K75" s="14"/>
      <c r="L75" s="14"/>
      <c r="M75" s="14"/>
      <c r="N75" s="14"/>
      <c r="O75" s="14"/>
      <c r="P75" s="14"/>
      <c r="Q75" s="17">
        <v>254</v>
      </c>
      <c r="R75" s="14"/>
      <c r="S75" s="14"/>
      <c r="T75" s="17"/>
      <c r="U75" s="17"/>
      <c r="V75" s="17"/>
      <c r="W75" s="17">
        <f>(255.34-Q75)*100/255.34</f>
        <v>0.52479047544450674</v>
      </c>
      <c r="X75" s="14" t="s">
        <v>14</v>
      </c>
      <c r="Y75" s="14"/>
    </row>
    <row r="76" spans="1:25" x14ac:dyDescent="0.3">
      <c r="A76" t="s">
        <v>202</v>
      </c>
      <c r="B76" t="s">
        <v>203</v>
      </c>
      <c r="C76" s="7">
        <v>4</v>
      </c>
      <c r="D76" t="s">
        <v>10</v>
      </c>
      <c r="E76" t="s">
        <v>11</v>
      </c>
      <c r="F76" t="s">
        <v>204</v>
      </c>
      <c r="H76" t="s">
        <v>205</v>
      </c>
      <c r="N76">
        <v>45667</v>
      </c>
      <c r="P76" s="8">
        <v>188.6</v>
      </c>
      <c r="Q76" s="8"/>
      <c r="R76" s="8"/>
      <c r="S76" s="8">
        <v>172.23333333333335</v>
      </c>
      <c r="T76" s="8">
        <v>179.83333333333334</v>
      </c>
      <c r="U76" s="8"/>
      <c r="V76" s="8"/>
      <c r="W76" s="5"/>
      <c r="X76" t="s">
        <v>14</v>
      </c>
      <c r="Y76" s="9" t="s">
        <v>15</v>
      </c>
    </row>
    <row r="77" spans="1:25" x14ac:dyDescent="0.3">
      <c r="A77" t="s">
        <v>206</v>
      </c>
      <c r="B77" t="s">
        <v>207</v>
      </c>
      <c r="C77" s="7">
        <v>2.4</v>
      </c>
      <c r="D77" t="s">
        <v>10</v>
      </c>
      <c r="E77" t="s">
        <v>11</v>
      </c>
      <c r="F77" t="s">
        <v>208</v>
      </c>
      <c r="H77" t="s">
        <v>209</v>
      </c>
      <c r="N77">
        <v>45392</v>
      </c>
      <c r="P77" s="8">
        <v>199.5</v>
      </c>
      <c r="Q77" s="8"/>
      <c r="R77" s="8"/>
      <c r="S77" s="8"/>
      <c r="T77" s="8"/>
      <c r="U77" s="8"/>
      <c r="V77" s="8">
        <v>206.30000000000004</v>
      </c>
      <c r="W77" s="5"/>
      <c r="X77" t="s">
        <v>14</v>
      </c>
      <c r="Y77" s="9" t="s">
        <v>15</v>
      </c>
    </row>
    <row r="78" spans="1:25" x14ac:dyDescent="0.3">
      <c r="A78" t="s">
        <v>210</v>
      </c>
      <c r="B78" t="s">
        <v>211</v>
      </c>
      <c r="C78" s="7">
        <v>4.3</v>
      </c>
      <c r="D78" t="s">
        <v>10</v>
      </c>
      <c r="E78" t="s">
        <v>11</v>
      </c>
      <c r="F78" t="s">
        <v>212</v>
      </c>
      <c r="H78" t="s">
        <v>213</v>
      </c>
      <c r="N78">
        <v>45055</v>
      </c>
      <c r="P78" s="8">
        <v>190.03333333333333</v>
      </c>
      <c r="Q78" s="8"/>
      <c r="R78" s="8"/>
      <c r="S78" s="8"/>
      <c r="T78" s="8">
        <v>186.30000000000004</v>
      </c>
      <c r="U78" s="8"/>
      <c r="V78" s="8"/>
      <c r="W78" s="5"/>
      <c r="X78" t="s">
        <v>14</v>
      </c>
      <c r="Y78" s="9" t="s">
        <v>15</v>
      </c>
    </row>
    <row r="79" spans="1:25" x14ac:dyDescent="0.3">
      <c r="A79" t="s">
        <v>214</v>
      </c>
      <c r="B79" t="s">
        <v>215</v>
      </c>
      <c r="C79" s="7">
        <v>4.4000000000000004</v>
      </c>
      <c r="D79" t="s">
        <v>10</v>
      </c>
      <c r="E79" t="s">
        <v>11</v>
      </c>
      <c r="F79" t="s">
        <v>216</v>
      </c>
      <c r="H79" t="s">
        <v>217</v>
      </c>
      <c r="N79">
        <v>45195</v>
      </c>
      <c r="P79" s="8"/>
      <c r="Q79" s="8"/>
      <c r="R79" s="8"/>
      <c r="S79" s="8"/>
      <c r="T79" s="8">
        <v>192</v>
      </c>
      <c r="U79" s="8"/>
      <c r="V79" s="8"/>
      <c r="W79" s="5"/>
      <c r="X79" t="s">
        <v>14</v>
      </c>
      <c r="Y79" s="9" t="s">
        <v>15</v>
      </c>
    </row>
    <row r="80" spans="1:25" x14ac:dyDescent="0.3">
      <c r="A80" t="s">
        <v>218</v>
      </c>
      <c r="B80" t="s">
        <v>219</v>
      </c>
      <c r="C80" s="7">
        <v>18.899999999999999</v>
      </c>
      <c r="D80" t="s">
        <v>10</v>
      </c>
      <c r="E80" t="s">
        <v>11</v>
      </c>
      <c r="F80" t="s">
        <v>220</v>
      </c>
      <c r="H80" t="s">
        <v>221</v>
      </c>
      <c r="N80">
        <v>3907</v>
      </c>
      <c r="P80" s="8">
        <v>287.70000000000005</v>
      </c>
      <c r="Q80" s="8"/>
      <c r="R80" s="8">
        <v>288.66666666666669</v>
      </c>
      <c r="S80" s="8"/>
      <c r="T80" s="8"/>
      <c r="U80" s="8"/>
      <c r="V80" s="8"/>
      <c r="W80" s="5"/>
      <c r="X80" t="s">
        <v>14</v>
      </c>
      <c r="Y80" s="9" t="s">
        <v>15</v>
      </c>
    </row>
    <row r="81" spans="1:25" x14ac:dyDescent="0.3">
      <c r="A81" t="s">
        <v>222</v>
      </c>
      <c r="B81" t="s">
        <v>223</v>
      </c>
      <c r="C81" s="7">
        <v>4</v>
      </c>
      <c r="D81" t="s">
        <v>10</v>
      </c>
      <c r="E81" t="s">
        <v>11</v>
      </c>
      <c r="F81" t="s">
        <v>224</v>
      </c>
      <c r="H81" t="s">
        <v>225</v>
      </c>
      <c r="N81">
        <v>3844</v>
      </c>
      <c r="P81" s="8"/>
      <c r="Q81" s="8">
        <v>188.6</v>
      </c>
      <c r="R81" s="8"/>
      <c r="S81" s="8"/>
      <c r="T81" s="8"/>
      <c r="U81" s="8"/>
      <c r="V81" s="8"/>
      <c r="W81" s="5"/>
      <c r="X81" t="s">
        <v>14</v>
      </c>
      <c r="Y81" s="9" t="s">
        <v>15</v>
      </c>
    </row>
    <row r="82" spans="1:25" x14ac:dyDescent="0.3">
      <c r="A82" t="s">
        <v>226</v>
      </c>
      <c r="B82" t="s">
        <v>227</v>
      </c>
      <c r="C82" s="7">
        <v>5.2</v>
      </c>
      <c r="D82" t="s">
        <v>10</v>
      </c>
      <c r="E82" t="s">
        <v>11</v>
      </c>
      <c r="F82" t="s">
        <v>228</v>
      </c>
      <c r="H82" t="s">
        <v>229</v>
      </c>
      <c r="N82">
        <v>1969010</v>
      </c>
      <c r="P82" s="8">
        <v>174.26666666666665</v>
      </c>
      <c r="Q82" s="8"/>
      <c r="R82" s="8"/>
      <c r="S82" s="8"/>
      <c r="T82" s="8">
        <v>180.6</v>
      </c>
      <c r="U82" s="8"/>
      <c r="V82" s="8"/>
      <c r="W82" s="5"/>
      <c r="X82" t="s">
        <v>14</v>
      </c>
      <c r="Y82" s="9" t="s">
        <v>15</v>
      </c>
    </row>
    <row r="83" spans="1:25" x14ac:dyDescent="0.3">
      <c r="A83" t="s">
        <v>230</v>
      </c>
      <c r="B83" t="s">
        <v>231</v>
      </c>
      <c r="C83" s="7">
        <v>7.2</v>
      </c>
      <c r="D83" t="s">
        <v>10</v>
      </c>
      <c r="E83" t="s">
        <v>11</v>
      </c>
      <c r="F83" t="s">
        <v>232</v>
      </c>
      <c r="H83" t="s">
        <v>233</v>
      </c>
      <c r="N83">
        <v>41690</v>
      </c>
      <c r="P83" s="8">
        <v>227.56666666666669</v>
      </c>
      <c r="Q83" s="8">
        <v>226.16666666666666</v>
      </c>
      <c r="R83" s="8">
        <v>225.76666666666665</v>
      </c>
      <c r="S83" s="8"/>
      <c r="T83" s="8"/>
      <c r="U83" s="8"/>
      <c r="V83" s="8"/>
      <c r="W83" s="5"/>
      <c r="X83" t="s">
        <v>14</v>
      </c>
      <c r="Y83" s="9" t="s">
        <v>15</v>
      </c>
    </row>
    <row r="84" spans="1:25" x14ac:dyDescent="0.3">
      <c r="A84" t="s">
        <v>234</v>
      </c>
      <c r="B84" t="s">
        <v>235</v>
      </c>
      <c r="C84" s="7">
        <v>6.2</v>
      </c>
      <c r="D84" t="s">
        <v>10</v>
      </c>
      <c r="E84" t="s">
        <v>11</v>
      </c>
      <c r="F84" t="s">
        <v>236</v>
      </c>
      <c r="H84" t="s">
        <v>237</v>
      </c>
      <c r="N84">
        <v>82360</v>
      </c>
      <c r="P84" s="8">
        <v>206.46666666666667</v>
      </c>
      <c r="Q84" s="8">
        <v>208.19999999999996</v>
      </c>
      <c r="R84" s="8"/>
      <c r="S84" s="8"/>
      <c r="T84" s="8">
        <v>199</v>
      </c>
      <c r="U84" s="8"/>
      <c r="V84" s="8"/>
      <c r="W84" s="5"/>
      <c r="X84" t="s">
        <v>14</v>
      </c>
      <c r="Y84" s="9" t="s">
        <v>15</v>
      </c>
    </row>
    <row r="85" spans="1:25" x14ac:dyDescent="0.3">
      <c r="A85" t="s">
        <v>238</v>
      </c>
      <c r="B85" t="s">
        <v>239</v>
      </c>
      <c r="C85" s="7">
        <v>9.5</v>
      </c>
      <c r="D85" t="s">
        <v>10</v>
      </c>
      <c r="E85" t="s">
        <v>11</v>
      </c>
      <c r="F85" t="s">
        <v>240</v>
      </c>
      <c r="H85" t="s">
        <v>241</v>
      </c>
      <c r="N85">
        <v>83979</v>
      </c>
      <c r="P85" s="8"/>
      <c r="Q85" s="8"/>
      <c r="R85" s="8"/>
      <c r="S85" s="8">
        <v>208</v>
      </c>
      <c r="T85" s="8"/>
      <c r="U85" s="8"/>
      <c r="V85" s="8"/>
      <c r="W85" s="5"/>
      <c r="X85" t="s">
        <v>14</v>
      </c>
      <c r="Y85" s="9" t="s">
        <v>15</v>
      </c>
    </row>
    <row r="86" spans="1:25" x14ac:dyDescent="0.3">
      <c r="A86" s="10" t="s">
        <v>80</v>
      </c>
      <c r="B86" s="10" t="s">
        <v>81</v>
      </c>
      <c r="C86" s="11">
        <v>0.2</v>
      </c>
      <c r="D86" s="10" t="s">
        <v>10</v>
      </c>
      <c r="E86" s="10"/>
      <c r="F86" s="10"/>
      <c r="G86" s="10"/>
      <c r="H86" s="12"/>
      <c r="I86" s="10"/>
      <c r="J86" s="10"/>
      <c r="K86" s="10"/>
      <c r="L86" s="10"/>
      <c r="M86" s="10"/>
      <c r="N86" s="10"/>
      <c r="O86" s="10"/>
      <c r="P86" s="10"/>
      <c r="Q86" s="13">
        <v>153.6</v>
      </c>
      <c r="R86" s="10"/>
      <c r="S86" s="10"/>
      <c r="T86" s="13"/>
      <c r="U86" s="13"/>
      <c r="V86" s="13"/>
      <c r="W86" s="13">
        <f>(153.73-Q86)*100/153.73</f>
        <v>8.4563845703503199E-2</v>
      </c>
      <c r="X86" s="10" t="s">
        <v>14</v>
      </c>
      <c r="Y86" s="10"/>
    </row>
    <row r="87" spans="1:25" x14ac:dyDescent="0.3">
      <c r="A87" s="10" t="s">
        <v>82</v>
      </c>
      <c r="B87" s="10" t="s">
        <v>83</v>
      </c>
      <c r="C87" s="11">
        <v>0.1</v>
      </c>
      <c r="D87" s="10" t="s">
        <v>10</v>
      </c>
      <c r="E87" s="10"/>
      <c r="F87" s="10"/>
      <c r="G87" s="10"/>
      <c r="H87" s="12"/>
      <c r="I87" s="10"/>
      <c r="J87" s="10"/>
      <c r="K87" s="10"/>
      <c r="L87" s="10"/>
      <c r="M87" s="10"/>
      <c r="N87" s="10"/>
      <c r="O87" s="10"/>
      <c r="P87" s="10"/>
      <c r="Q87" s="13">
        <v>203.6</v>
      </c>
      <c r="R87" s="10"/>
      <c r="S87" s="10"/>
      <c r="T87" s="13"/>
      <c r="U87" s="13"/>
      <c r="V87" s="13"/>
      <c r="W87" s="13">
        <f>(Q87-202.96)*100/202.96</f>
        <v>0.31533307055576781</v>
      </c>
      <c r="X87" s="10" t="s">
        <v>14</v>
      </c>
      <c r="Y87" s="10"/>
    </row>
    <row r="88" spans="1:25" x14ac:dyDescent="0.3">
      <c r="A88" s="10" t="s">
        <v>84</v>
      </c>
      <c r="B88" s="10" t="s">
        <v>85</v>
      </c>
      <c r="C88" s="11">
        <v>0.1</v>
      </c>
      <c r="D88" s="10" t="s">
        <v>10</v>
      </c>
      <c r="E88" s="10"/>
      <c r="F88" s="10"/>
      <c r="G88" s="10"/>
      <c r="H88" s="12"/>
      <c r="I88" s="10"/>
      <c r="J88" s="10"/>
      <c r="K88" s="10"/>
      <c r="L88" s="10"/>
      <c r="M88" s="10"/>
      <c r="N88" s="10"/>
      <c r="O88" s="10"/>
      <c r="P88" s="10"/>
      <c r="Q88" s="13">
        <v>243</v>
      </c>
      <c r="R88" s="10"/>
      <c r="S88" s="10"/>
      <c r="T88" s="13"/>
      <c r="U88" s="13"/>
      <c r="V88" s="13"/>
      <c r="W88" s="13">
        <f>(243.64-Q88)*100/243.64</f>
        <v>0.26268264652765816</v>
      </c>
      <c r="X88" s="10" t="s">
        <v>14</v>
      </c>
      <c r="Y88" s="10"/>
    </row>
    <row r="89" spans="1:25" x14ac:dyDescent="0.3">
      <c r="A89" s="14" t="s">
        <v>86</v>
      </c>
      <c r="B89" s="14" t="s">
        <v>81</v>
      </c>
      <c r="C89" s="15">
        <v>0.2</v>
      </c>
      <c r="D89" s="14" t="s">
        <v>10</v>
      </c>
      <c r="E89" s="14"/>
      <c r="F89" s="14"/>
      <c r="G89" s="14"/>
      <c r="H89" s="16"/>
      <c r="I89" s="14"/>
      <c r="J89" s="14"/>
      <c r="K89" s="14"/>
      <c r="L89" s="14"/>
      <c r="M89" s="14"/>
      <c r="N89" s="14"/>
      <c r="O89" s="14"/>
      <c r="P89" s="14"/>
      <c r="Q89" s="17">
        <v>153.66666666666666</v>
      </c>
      <c r="R89" s="14"/>
      <c r="S89" s="14"/>
      <c r="T89" s="17"/>
      <c r="U89" s="17"/>
      <c r="V89" s="17"/>
      <c r="W89" s="17">
        <f>(153.73-Q89)*100/153.73</f>
        <v>4.1197770983758916E-2</v>
      </c>
      <c r="X89" s="14" t="s">
        <v>14</v>
      </c>
      <c r="Y89" s="14"/>
    </row>
    <row r="90" spans="1:25" x14ac:dyDescent="0.3">
      <c r="A90" s="14" t="s">
        <v>87</v>
      </c>
      <c r="B90" s="14" t="s">
        <v>83</v>
      </c>
      <c r="C90" s="15">
        <v>0.1</v>
      </c>
      <c r="D90" s="14" t="s">
        <v>10</v>
      </c>
      <c r="E90" s="14"/>
      <c r="F90" s="14"/>
      <c r="G90" s="14"/>
      <c r="H90" s="16"/>
      <c r="I90" s="14"/>
      <c r="J90" s="14"/>
      <c r="K90" s="14"/>
      <c r="L90" s="14"/>
      <c r="M90" s="14"/>
      <c r="N90" s="14"/>
      <c r="O90" s="14"/>
      <c r="P90" s="14"/>
      <c r="Q90" s="17">
        <v>204.16666666666666</v>
      </c>
      <c r="R90" s="14"/>
      <c r="S90" s="14"/>
      <c r="T90" s="17"/>
      <c r="U90" s="17"/>
      <c r="V90" s="17"/>
      <c r="W90" s="17">
        <f>(Q90-202.96)*100/202.96</f>
        <v>0.59453422677702461</v>
      </c>
      <c r="X90" s="14" t="s">
        <v>14</v>
      </c>
      <c r="Y90" s="14"/>
    </row>
    <row r="91" spans="1:25" x14ac:dyDescent="0.3">
      <c r="A91" s="14" t="s">
        <v>88</v>
      </c>
      <c r="B91" s="14" t="s">
        <v>85</v>
      </c>
      <c r="C91" s="15">
        <v>0.1</v>
      </c>
      <c r="D91" s="14" t="s">
        <v>10</v>
      </c>
      <c r="E91" s="14"/>
      <c r="F91" s="14"/>
      <c r="G91" s="14"/>
      <c r="H91" s="16"/>
      <c r="I91" s="14"/>
      <c r="J91" s="14"/>
      <c r="K91" s="14"/>
      <c r="L91" s="14"/>
      <c r="M91" s="14"/>
      <c r="N91" s="14"/>
      <c r="O91" s="14"/>
      <c r="P91" s="14"/>
      <c r="Q91" s="17">
        <v>244.16666666666666</v>
      </c>
      <c r="R91" s="14"/>
      <c r="S91" s="14"/>
      <c r="T91" s="17"/>
      <c r="U91" s="17"/>
      <c r="V91" s="17"/>
      <c r="W91" s="17">
        <f>(Q91-243.64)*100/243.64</f>
        <v>0.21616592787172503</v>
      </c>
      <c r="X91" s="14" t="s">
        <v>14</v>
      </c>
      <c r="Y91" s="14"/>
    </row>
    <row r="92" spans="1:25" x14ac:dyDescent="0.3">
      <c r="A92" s="10" t="s">
        <v>89</v>
      </c>
      <c r="B92" s="10" t="s">
        <v>90</v>
      </c>
      <c r="C92" s="11">
        <v>0.1</v>
      </c>
      <c r="D92" s="10"/>
      <c r="E92" s="10" t="s">
        <v>11</v>
      </c>
      <c r="F92" s="10"/>
      <c r="G92" s="10"/>
      <c r="H92" s="12"/>
      <c r="I92" s="10"/>
      <c r="J92" s="10"/>
      <c r="K92" s="10"/>
      <c r="L92" s="10"/>
      <c r="M92" s="10"/>
      <c r="N92" s="10"/>
      <c r="O92" s="10"/>
      <c r="P92" s="10"/>
      <c r="Q92" s="13">
        <v>140.06666666666666</v>
      </c>
      <c r="R92" s="10"/>
      <c r="S92" s="10"/>
      <c r="T92" s="13"/>
      <c r="U92" s="13"/>
      <c r="V92" s="13"/>
      <c r="W92" s="13">
        <f>(140.1-140.04)*100/140.04</f>
        <v>4.2844901456728278E-2</v>
      </c>
      <c r="X92" s="10" t="s">
        <v>14</v>
      </c>
      <c r="Y92" s="10"/>
    </row>
    <row r="93" spans="1:25" x14ac:dyDescent="0.3">
      <c r="A93" s="10" t="s">
        <v>91</v>
      </c>
      <c r="B93" s="10" t="s">
        <v>92</v>
      </c>
      <c r="C93" s="11">
        <v>0.1</v>
      </c>
      <c r="D93" s="10"/>
      <c r="E93" s="10" t="s">
        <v>11</v>
      </c>
      <c r="F93" s="10"/>
      <c r="G93" s="10"/>
      <c r="H93" s="12"/>
      <c r="I93" s="10"/>
      <c r="J93" s="10"/>
      <c r="K93" s="10"/>
      <c r="L93" s="10"/>
      <c r="M93" s="10"/>
      <c r="N93" s="10"/>
      <c r="O93" s="10"/>
      <c r="P93" s="10"/>
      <c r="Q93" s="13">
        <v>180.76666666666665</v>
      </c>
      <c r="R93" s="10"/>
      <c r="S93" s="10"/>
      <c r="T93" s="13"/>
      <c r="U93" s="13"/>
      <c r="V93" s="13"/>
      <c r="W93" s="13">
        <f>(180.77-180.7)*100/180.77</f>
        <v>3.8723239475588644E-2</v>
      </c>
      <c r="X93" s="10" t="s">
        <v>14</v>
      </c>
      <c r="Y93" s="10"/>
    </row>
    <row r="94" spans="1:25" x14ac:dyDescent="0.3">
      <c r="A94" s="10" t="s">
        <v>93</v>
      </c>
      <c r="B94" s="10" t="s">
        <v>94</v>
      </c>
      <c r="C94" s="11">
        <v>0.1</v>
      </c>
      <c r="D94" s="10"/>
      <c r="E94" s="10" t="s">
        <v>11</v>
      </c>
      <c r="F94" s="10"/>
      <c r="G94" s="10"/>
      <c r="H94" s="12"/>
      <c r="I94" s="10"/>
      <c r="J94" s="10"/>
      <c r="K94" s="10"/>
      <c r="L94" s="10"/>
      <c r="M94" s="10"/>
      <c r="N94" s="10"/>
      <c r="O94" s="10"/>
      <c r="P94" s="10"/>
      <c r="Q94" s="13">
        <v>255.36666666666665</v>
      </c>
      <c r="R94" s="10"/>
      <c r="S94" s="10"/>
      <c r="T94" s="13"/>
      <c r="U94" s="13"/>
      <c r="V94" s="13"/>
      <c r="W94" s="13">
        <f>(255.37-255.34)*100/255.34</f>
        <v>1.1749040495026685E-2</v>
      </c>
      <c r="X94" s="10" t="s">
        <v>14</v>
      </c>
      <c r="Y94" s="10"/>
    </row>
    <row r="95" spans="1:25" x14ac:dyDescent="0.3">
      <c r="A95" s="14" t="s">
        <v>95</v>
      </c>
      <c r="B95" s="14" t="s">
        <v>90</v>
      </c>
      <c r="C95" s="15">
        <v>0.1</v>
      </c>
      <c r="D95" s="14"/>
      <c r="E95" s="14" t="s">
        <v>11</v>
      </c>
      <c r="F95" s="14"/>
      <c r="G95" s="14"/>
      <c r="H95" s="16"/>
      <c r="I95" s="14"/>
      <c r="J95" s="14"/>
      <c r="K95" s="14"/>
      <c r="L95" s="14"/>
      <c r="M95" s="14"/>
      <c r="N95" s="14"/>
      <c r="O95" s="14"/>
      <c r="P95" s="14"/>
      <c r="Q95" s="17">
        <v>139.56666666666666</v>
      </c>
      <c r="R95" s="14"/>
      <c r="S95" s="14"/>
      <c r="T95" s="17"/>
      <c r="U95" s="17"/>
      <c r="V95" s="17"/>
      <c r="W95" s="17">
        <f>(140.04-Q95)*100/140.04</f>
        <v>0.33799866704750725</v>
      </c>
      <c r="X95" s="14" t="s">
        <v>14</v>
      </c>
      <c r="Y95" s="14"/>
    </row>
    <row r="96" spans="1:25" x14ac:dyDescent="0.3">
      <c r="A96" s="14" t="s">
        <v>96</v>
      </c>
      <c r="B96" s="14" t="s">
        <v>92</v>
      </c>
      <c r="C96" s="15">
        <v>0.1</v>
      </c>
      <c r="D96" s="14"/>
      <c r="E96" s="14" t="s">
        <v>11</v>
      </c>
      <c r="F96" s="14"/>
      <c r="G96" s="14"/>
      <c r="H96" s="16"/>
      <c r="I96" s="14"/>
      <c r="J96" s="14"/>
      <c r="K96" s="14"/>
      <c r="L96" s="14"/>
      <c r="M96" s="14"/>
      <c r="N96" s="14"/>
      <c r="O96" s="14"/>
      <c r="P96" s="14"/>
      <c r="Q96" s="17">
        <v>179.93333333333331</v>
      </c>
      <c r="R96" s="14"/>
      <c r="S96" s="14"/>
      <c r="T96" s="17"/>
      <c r="U96" s="17"/>
      <c r="V96" s="17"/>
      <c r="W96" s="17">
        <f>(180.77-Q96)*100/180.77</f>
        <v>0.4628349099223884</v>
      </c>
      <c r="X96" s="14" t="s">
        <v>14</v>
      </c>
      <c r="Y96" s="14"/>
    </row>
    <row r="97" spans="1:25" x14ac:dyDescent="0.3">
      <c r="A97" s="14" t="s">
        <v>97</v>
      </c>
      <c r="B97" s="14" t="s">
        <v>94</v>
      </c>
      <c r="C97" s="15">
        <v>0.1</v>
      </c>
      <c r="D97" s="14"/>
      <c r="E97" s="14" t="s">
        <v>11</v>
      </c>
      <c r="F97" s="14"/>
      <c r="G97" s="14"/>
      <c r="H97" s="16"/>
      <c r="I97" s="14"/>
      <c r="J97" s="14"/>
      <c r="K97" s="14"/>
      <c r="L97" s="14"/>
      <c r="M97" s="14"/>
      <c r="N97" s="14"/>
      <c r="O97" s="14"/>
      <c r="P97" s="14"/>
      <c r="Q97" s="17">
        <v>253.70000000000002</v>
      </c>
      <c r="R97" s="14"/>
      <c r="S97" s="14"/>
      <c r="T97" s="17"/>
      <c r="U97" s="17"/>
      <c r="V97" s="17"/>
      <c r="W97" s="17">
        <f>(255.34-Q97)*100/255.34</f>
        <v>0.64228088039476239</v>
      </c>
      <c r="X97" s="14" t="s">
        <v>14</v>
      </c>
      <c r="Y97" s="14"/>
    </row>
    <row r="98" spans="1:25" x14ac:dyDescent="0.3">
      <c r="A98" t="s">
        <v>242</v>
      </c>
      <c r="B98" t="s">
        <v>243</v>
      </c>
      <c r="C98" s="7">
        <v>4.0999999999999996</v>
      </c>
      <c r="D98" t="s">
        <v>10</v>
      </c>
      <c r="E98" t="s">
        <v>11</v>
      </c>
      <c r="F98" t="s">
        <v>244</v>
      </c>
      <c r="H98" t="s">
        <v>245</v>
      </c>
      <c r="N98">
        <v>40004</v>
      </c>
      <c r="P98" s="8">
        <v>245.86666666666667</v>
      </c>
      <c r="Q98" s="8">
        <v>240.36666666666667</v>
      </c>
      <c r="R98" s="8"/>
      <c r="S98" s="8"/>
      <c r="T98" s="8"/>
      <c r="U98" s="8"/>
      <c r="V98" s="8">
        <v>248.56666666666669</v>
      </c>
      <c r="W98" s="5"/>
      <c r="X98" t="s">
        <v>14</v>
      </c>
      <c r="Y98" s="9" t="s">
        <v>15</v>
      </c>
    </row>
    <row r="99" spans="1:25" x14ac:dyDescent="0.3">
      <c r="A99" t="s">
        <v>246</v>
      </c>
      <c r="B99" t="s">
        <v>247</v>
      </c>
      <c r="C99" s="7">
        <v>7.9</v>
      </c>
      <c r="D99" t="s">
        <v>10</v>
      </c>
      <c r="E99" t="s">
        <v>11</v>
      </c>
      <c r="F99" t="s">
        <v>248</v>
      </c>
      <c r="H99" t="s">
        <v>249</v>
      </c>
      <c r="N99">
        <v>40496</v>
      </c>
      <c r="P99" s="8">
        <v>256.3</v>
      </c>
      <c r="Q99" s="8">
        <v>250.20000000000002</v>
      </c>
      <c r="R99" s="8"/>
      <c r="S99" s="8"/>
      <c r="T99" s="8">
        <v>240.30000000000004</v>
      </c>
      <c r="U99" s="8"/>
      <c r="V99" s="8"/>
      <c r="W99" s="5"/>
      <c r="X99" t="s">
        <v>14</v>
      </c>
      <c r="Y99" s="9" t="s">
        <v>15</v>
      </c>
    </row>
    <row r="100" spans="1:25" x14ac:dyDescent="0.3">
      <c r="A100" t="s">
        <v>250</v>
      </c>
      <c r="B100" t="s">
        <v>251</v>
      </c>
      <c r="C100" s="7">
        <v>8.6</v>
      </c>
      <c r="D100" t="s">
        <v>10</v>
      </c>
      <c r="E100" t="s">
        <v>11</v>
      </c>
      <c r="F100" t="s">
        <v>252</v>
      </c>
      <c r="H100" t="s">
        <v>253</v>
      </c>
      <c r="N100">
        <v>1968966</v>
      </c>
      <c r="P100" s="8">
        <v>276.33333333333331</v>
      </c>
      <c r="Q100" s="8">
        <v>274.5</v>
      </c>
      <c r="R100" s="8"/>
      <c r="S100" s="8"/>
      <c r="T100" s="8"/>
      <c r="U100" s="8"/>
      <c r="V100" s="8">
        <v>274.53333333333336</v>
      </c>
      <c r="W100" s="5"/>
      <c r="X100" t="s">
        <v>14</v>
      </c>
      <c r="Y100" s="9" t="s">
        <v>15</v>
      </c>
    </row>
    <row r="101" spans="1:25" x14ac:dyDescent="0.3">
      <c r="A101" t="s">
        <v>254</v>
      </c>
      <c r="B101" t="s">
        <v>255</v>
      </c>
      <c r="C101" s="7">
        <v>12.8</v>
      </c>
      <c r="D101" t="s">
        <v>10</v>
      </c>
      <c r="E101" t="s">
        <v>11</v>
      </c>
      <c r="F101" t="s">
        <v>256</v>
      </c>
      <c r="H101" t="s">
        <v>257</v>
      </c>
      <c r="N101">
        <v>40436</v>
      </c>
      <c r="P101" s="8">
        <v>279.66666666666669</v>
      </c>
      <c r="Q101" s="8">
        <v>275.00000000000006</v>
      </c>
      <c r="R101" s="8"/>
      <c r="S101" s="8"/>
      <c r="T101" s="8">
        <v>265</v>
      </c>
      <c r="U101" s="8"/>
      <c r="V101" s="8"/>
      <c r="W101" s="5"/>
      <c r="X101" t="s">
        <v>14</v>
      </c>
      <c r="Y101" s="9" t="s">
        <v>15</v>
      </c>
    </row>
    <row r="102" spans="1:25" x14ac:dyDescent="0.3">
      <c r="A102" t="s">
        <v>258</v>
      </c>
      <c r="B102" t="s">
        <v>259</v>
      </c>
      <c r="C102" s="7">
        <v>11.8</v>
      </c>
      <c r="D102" t="s">
        <v>10</v>
      </c>
      <c r="E102" t="s">
        <v>11</v>
      </c>
      <c r="F102" t="s">
        <v>260</v>
      </c>
      <c r="H102" t="s">
        <v>261</v>
      </c>
      <c r="N102">
        <v>5587</v>
      </c>
      <c r="P102" s="8">
        <v>282.9666666666667</v>
      </c>
      <c r="Q102" s="8">
        <v>282.8</v>
      </c>
      <c r="R102" s="8"/>
      <c r="S102" s="8"/>
      <c r="T102" s="8">
        <v>275.53333333333336</v>
      </c>
      <c r="U102" s="8"/>
      <c r="V102" s="8"/>
      <c r="W102" s="5"/>
      <c r="X102" t="s">
        <v>14</v>
      </c>
      <c r="Y102" s="9" t="s">
        <v>15</v>
      </c>
    </row>
    <row r="103" spans="1:25" x14ac:dyDescent="0.3">
      <c r="A103" t="s">
        <v>262</v>
      </c>
      <c r="B103" t="s">
        <v>263</v>
      </c>
      <c r="C103" s="7">
        <v>11.6</v>
      </c>
      <c r="D103" t="s">
        <v>10</v>
      </c>
      <c r="E103" t="s">
        <v>11</v>
      </c>
      <c r="F103" t="s">
        <v>264</v>
      </c>
      <c r="H103" t="s">
        <v>265</v>
      </c>
      <c r="N103">
        <v>1968962</v>
      </c>
      <c r="P103" s="8">
        <v>286.59999999999997</v>
      </c>
      <c r="Q103" s="8">
        <v>283.4666666666667</v>
      </c>
      <c r="R103" s="8"/>
      <c r="S103" s="8"/>
      <c r="T103" s="8"/>
      <c r="U103" s="8"/>
      <c r="V103" s="8">
        <v>287.13333333333333</v>
      </c>
      <c r="W103" s="5"/>
      <c r="X103" t="s">
        <v>14</v>
      </c>
      <c r="Y103" s="9" t="s">
        <v>15</v>
      </c>
    </row>
    <row r="104" spans="1:25" x14ac:dyDescent="0.3">
      <c r="A104" t="s">
        <v>266</v>
      </c>
      <c r="B104" t="s">
        <v>267</v>
      </c>
      <c r="C104" s="7">
        <v>2.7</v>
      </c>
      <c r="D104" t="s">
        <v>10</v>
      </c>
      <c r="E104" t="s">
        <v>11</v>
      </c>
      <c r="F104" t="s">
        <v>268</v>
      </c>
      <c r="H104" t="s">
        <v>269</v>
      </c>
      <c r="N104">
        <v>46745</v>
      </c>
      <c r="P104" s="8"/>
      <c r="Q104" s="8">
        <v>238.83333333333334</v>
      </c>
      <c r="R104" s="8"/>
      <c r="S104" s="8">
        <v>238.80000000000004</v>
      </c>
      <c r="T104" s="8">
        <v>235.13333333333333</v>
      </c>
      <c r="U104" s="8"/>
      <c r="V104" s="8"/>
      <c r="W104" s="5"/>
      <c r="X104" t="s">
        <v>14</v>
      </c>
      <c r="Y104" s="9" t="s">
        <v>15</v>
      </c>
    </row>
    <row r="105" spans="1:25" x14ac:dyDescent="0.3">
      <c r="A105" t="s">
        <v>270</v>
      </c>
      <c r="B105" t="s">
        <v>271</v>
      </c>
      <c r="C105" s="7">
        <v>15.3</v>
      </c>
      <c r="D105" t="s">
        <v>10</v>
      </c>
      <c r="E105" t="s">
        <v>11</v>
      </c>
      <c r="F105" t="s">
        <v>272</v>
      </c>
      <c r="H105" t="s">
        <v>273</v>
      </c>
      <c r="N105">
        <v>1968967</v>
      </c>
      <c r="P105" s="8">
        <v>280.00000000000006</v>
      </c>
      <c r="Q105" s="8">
        <v>280.86666666666662</v>
      </c>
      <c r="R105" s="8"/>
      <c r="S105" s="8">
        <v>281.06666666666666</v>
      </c>
      <c r="T105" s="8">
        <v>283.56666666666666</v>
      </c>
      <c r="U105" s="8">
        <v>277.3</v>
      </c>
      <c r="V105" s="8">
        <v>283.13333333333333</v>
      </c>
      <c r="W105" s="5"/>
      <c r="X105" t="s">
        <v>14</v>
      </c>
      <c r="Y105" s="9" t="s">
        <v>15</v>
      </c>
    </row>
    <row r="106" spans="1:25" x14ac:dyDescent="0.3">
      <c r="A106" t="s">
        <v>274</v>
      </c>
      <c r="B106" t="s">
        <v>275</v>
      </c>
      <c r="C106" s="7">
        <v>5.6</v>
      </c>
      <c r="D106" t="s">
        <v>10</v>
      </c>
      <c r="E106" t="s">
        <v>11</v>
      </c>
      <c r="F106" t="s">
        <v>276</v>
      </c>
      <c r="H106" t="s">
        <v>277</v>
      </c>
      <c r="N106">
        <v>3899</v>
      </c>
      <c r="P106" s="8"/>
      <c r="Q106" s="8"/>
      <c r="R106" s="8"/>
      <c r="S106" s="8"/>
      <c r="T106" s="8"/>
      <c r="U106" s="8"/>
      <c r="V106" s="8"/>
      <c r="W106" s="5"/>
      <c r="X106" t="s">
        <v>14</v>
      </c>
      <c r="Y106" s="9" t="s">
        <v>15</v>
      </c>
    </row>
    <row r="107" spans="1:25" x14ac:dyDescent="0.3">
      <c r="A107" t="s">
        <v>278</v>
      </c>
      <c r="B107" t="s">
        <v>65</v>
      </c>
      <c r="C107" s="7">
        <v>13.2</v>
      </c>
      <c r="D107" t="s">
        <v>10</v>
      </c>
      <c r="E107" t="s">
        <v>11</v>
      </c>
      <c r="F107" t="s">
        <v>279</v>
      </c>
      <c r="H107" t="s">
        <v>280</v>
      </c>
      <c r="N107">
        <v>1968960</v>
      </c>
      <c r="P107" s="8">
        <v>288.43333333333334</v>
      </c>
      <c r="Q107" s="8"/>
      <c r="R107" s="8">
        <v>291.20000000000005</v>
      </c>
      <c r="S107" s="8"/>
      <c r="T107" s="8"/>
      <c r="U107" s="8"/>
      <c r="V107" s="8">
        <v>292.33333333333331</v>
      </c>
      <c r="W107" s="5"/>
      <c r="X107" t="s">
        <v>14</v>
      </c>
      <c r="Y107" s="9" t="s">
        <v>15</v>
      </c>
    </row>
    <row r="108" spans="1:25" x14ac:dyDescent="0.3">
      <c r="A108" t="s">
        <v>281</v>
      </c>
      <c r="B108" t="s">
        <v>282</v>
      </c>
      <c r="C108" s="7">
        <v>4.0999999999999996</v>
      </c>
      <c r="D108" t="s">
        <v>10</v>
      </c>
      <c r="E108" t="s">
        <v>11</v>
      </c>
      <c r="F108" t="s">
        <v>283</v>
      </c>
      <c r="H108" t="s">
        <v>284</v>
      </c>
      <c r="N108">
        <v>1968969</v>
      </c>
      <c r="P108" s="8"/>
      <c r="Q108" s="8">
        <v>205.5</v>
      </c>
      <c r="R108" s="8"/>
      <c r="S108" s="8"/>
      <c r="T108" s="8"/>
      <c r="U108" s="8"/>
      <c r="V108" s="8"/>
      <c r="W108" s="5"/>
      <c r="X108" t="s">
        <v>14</v>
      </c>
      <c r="Y108" s="9" t="s">
        <v>15</v>
      </c>
    </row>
    <row r="109" spans="1:25" x14ac:dyDescent="0.3">
      <c r="A109" t="s">
        <v>285</v>
      </c>
      <c r="B109" t="s">
        <v>286</v>
      </c>
      <c r="C109" s="7">
        <v>6.6</v>
      </c>
      <c r="D109" t="s">
        <v>10</v>
      </c>
      <c r="E109" t="s">
        <v>11</v>
      </c>
      <c r="F109" t="s">
        <v>287</v>
      </c>
      <c r="H109" t="s">
        <v>288</v>
      </c>
      <c r="N109">
        <v>40405</v>
      </c>
      <c r="P109" s="8">
        <v>237.23333333333335</v>
      </c>
      <c r="Q109" s="8">
        <v>236.1</v>
      </c>
      <c r="R109" s="8"/>
      <c r="S109" s="8"/>
      <c r="T109" s="8"/>
      <c r="U109" s="8"/>
      <c r="V109" s="8">
        <v>245.26666666666665</v>
      </c>
      <c r="W109" s="5"/>
      <c r="X109" t="s">
        <v>14</v>
      </c>
      <c r="Y109" s="9" t="s">
        <v>15</v>
      </c>
    </row>
    <row r="110" spans="1:25" x14ac:dyDescent="0.3">
      <c r="A110" t="s">
        <v>289</v>
      </c>
      <c r="B110" t="s">
        <v>290</v>
      </c>
      <c r="C110" s="7">
        <v>6.1</v>
      </c>
      <c r="D110" t="s">
        <v>10</v>
      </c>
      <c r="E110" t="s">
        <v>11</v>
      </c>
      <c r="F110" t="s">
        <v>291</v>
      </c>
      <c r="H110" t="s">
        <v>292</v>
      </c>
      <c r="N110">
        <v>1968961</v>
      </c>
      <c r="P110" s="8">
        <v>208.43333333333331</v>
      </c>
      <c r="Q110" s="8">
        <v>213.43333333333331</v>
      </c>
      <c r="R110" s="8">
        <v>213.03333333333333</v>
      </c>
      <c r="S110" s="8"/>
      <c r="T110" s="8">
        <v>199.9</v>
      </c>
      <c r="U110" s="8"/>
      <c r="V110" s="8"/>
      <c r="W110" s="5"/>
      <c r="X110" t="s">
        <v>14</v>
      </c>
      <c r="Y110" s="9" t="s">
        <v>15</v>
      </c>
    </row>
    <row r="111" spans="1:25" x14ac:dyDescent="0.3">
      <c r="A111" t="s">
        <v>293</v>
      </c>
      <c r="B111" t="s">
        <v>294</v>
      </c>
      <c r="C111" s="7">
        <v>16.3</v>
      </c>
      <c r="D111" t="s">
        <v>10</v>
      </c>
      <c r="E111" t="s">
        <v>11</v>
      </c>
      <c r="F111" t="s">
        <v>295</v>
      </c>
      <c r="H111" t="s">
        <v>296</v>
      </c>
      <c r="N111">
        <v>1968965</v>
      </c>
      <c r="P111" s="8">
        <v>325.73333333333335</v>
      </c>
      <c r="Q111" s="8">
        <v>323.63333333333333</v>
      </c>
      <c r="R111" s="8"/>
      <c r="S111" s="8"/>
      <c r="T111" s="8"/>
      <c r="U111" s="8"/>
      <c r="V111" s="8">
        <v>328.8</v>
      </c>
      <c r="W111" s="5"/>
      <c r="X111" t="s">
        <v>14</v>
      </c>
      <c r="Y111" s="9" t="s">
        <v>15</v>
      </c>
    </row>
    <row r="112" spans="1:25" x14ac:dyDescent="0.3">
      <c r="A112" t="s">
        <v>297</v>
      </c>
      <c r="B112" t="s">
        <v>298</v>
      </c>
      <c r="C112" s="7">
        <v>10.4</v>
      </c>
      <c r="D112" t="s">
        <v>10</v>
      </c>
      <c r="E112" t="s">
        <v>11</v>
      </c>
      <c r="F112" t="s">
        <v>299</v>
      </c>
      <c r="H112" t="s">
        <v>300</v>
      </c>
      <c r="N112">
        <v>3527</v>
      </c>
      <c r="P112" s="8"/>
      <c r="Q112" s="8"/>
      <c r="R112" s="8">
        <v>226.93333333333331</v>
      </c>
      <c r="S112" s="8"/>
      <c r="T112" s="8"/>
      <c r="U112" s="8"/>
      <c r="V112" s="8"/>
      <c r="W112" s="5"/>
      <c r="X112" t="s">
        <v>14</v>
      </c>
      <c r="Y112" s="9" t="s">
        <v>15</v>
      </c>
    </row>
    <row r="113" spans="1:25" x14ac:dyDescent="0.3">
      <c r="A113" t="s">
        <v>301</v>
      </c>
      <c r="B113" t="s">
        <v>302</v>
      </c>
      <c r="C113" s="7">
        <v>6.6</v>
      </c>
      <c r="D113" t="s">
        <v>10</v>
      </c>
      <c r="E113" t="s">
        <v>11</v>
      </c>
      <c r="F113" t="s">
        <v>303</v>
      </c>
      <c r="H113" t="s">
        <v>304</v>
      </c>
      <c r="N113">
        <v>43646</v>
      </c>
      <c r="P113" s="8"/>
      <c r="Q113" s="8">
        <v>209.03333333333333</v>
      </c>
      <c r="R113" s="8"/>
      <c r="S113" s="8"/>
      <c r="T113" s="8"/>
      <c r="U113" s="8"/>
      <c r="V113" s="8"/>
      <c r="W113" s="5"/>
      <c r="X113" t="s">
        <v>14</v>
      </c>
      <c r="Y113" s="9" t="s">
        <v>15</v>
      </c>
    </row>
    <row r="114" spans="1:25" x14ac:dyDescent="0.3">
      <c r="A114" t="s">
        <v>305</v>
      </c>
      <c r="B114" t="s">
        <v>306</v>
      </c>
      <c r="C114" s="7">
        <v>3.6</v>
      </c>
      <c r="D114" t="s">
        <v>10</v>
      </c>
      <c r="E114" t="s">
        <v>11</v>
      </c>
      <c r="F114" t="s">
        <v>307</v>
      </c>
      <c r="H114" t="s">
        <v>308</v>
      </c>
      <c r="N114">
        <v>84365</v>
      </c>
      <c r="P114" s="8">
        <v>200.23333333333335</v>
      </c>
      <c r="Q114" s="8">
        <v>198.23333333333335</v>
      </c>
      <c r="R114" s="8">
        <v>197.83333333333334</v>
      </c>
      <c r="S114" s="8">
        <v>198.56666666666669</v>
      </c>
      <c r="T114" s="8">
        <v>200.56666666666669</v>
      </c>
      <c r="U114" s="8"/>
      <c r="V114" s="8"/>
      <c r="W114" s="5"/>
      <c r="X114" t="s">
        <v>14</v>
      </c>
      <c r="Y114" s="9" t="s">
        <v>15</v>
      </c>
    </row>
    <row r="115" spans="1:25" x14ac:dyDescent="0.3">
      <c r="A115" t="s">
        <v>309</v>
      </c>
      <c r="B115" t="s">
        <v>310</v>
      </c>
      <c r="C115" s="7">
        <v>6.3</v>
      </c>
      <c r="D115" t="s">
        <v>10</v>
      </c>
      <c r="E115" t="s">
        <v>11</v>
      </c>
      <c r="F115" t="s">
        <v>311</v>
      </c>
      <c r="H115" t="s">
        <v>312</v>
      </c>
      <c r="N115">
        <v>1968959</v>
      </c>
      <c r="P115" s="8">
        <v>203.26666666666665</v>
      </c>
      <c r="Q115" s="8">
        <v>205.83333333333334</v>
      </c>
      <c r="R115" s="8"/>
      <c r="S115" s="8"/>
      <c r="T115" s="8"/>
      <c r="U115" s="8"/>
      <c r="V115" s="8">
        <v>210.93333333333331</v>
      </c>
      <c r="W115" s="5"/>
      <c r="X115" t="s">
        <v>14</v>
      </c>
      <c r="Y115" s="9" t="s">
        <v>15</v>
      </c>
    </row>
    <row r="116" spans="1:25" x14ac:dyDescent="0.3">
      <c r="A116" t="s">
        <v>313</v>
      </c>
      <c r="B116" t="s">
        <v>314</v>
      </c>
      <c r="C116" s="7">
        <v>16.600000000000001</v>
      </c>
      <c r="D116" t="s">
        <v>10</v>
      </c>
      <c r="E116" t="s">
        <v>11</v>
      </c>
      <c r="F116" t="s">
        <v>315</v>
      </c>
      <c r="H116" t="s">
        <v>316</v>
      </c>
      <c r="N116">
        <v>1968964</v>
      </c>
      <c r="P116" s="8">
        <v>278.8</v>
      </c>
      <c r="Q116" s="8">
        <v>276.93333333333334</v>
      </c>
      <c r="R116" s="8"/>
      <c r="S116" s="8">
        <v>277.36666666666667</v>
      </c>
      <c r="T116" s="8">
        <v>0</v>
      </c>
      <c r="U116" s="8"/>
      <c r="V116" s="8">
        <v>280.73333333333335</v>
      </c>
      <c r="W116" s="5"/>
      <c r="X116" t="s">
        <v>14</v>
      </c>
      <c r="Y116" s="9" t="s">
        <v>15</v>
      </c>
    </row>
    <row r="117" spans="1:25" x14ac:dyDescent="0.3">
      <c r="A117" t="s">
        <v>317</v>
      </c>
      <c r="B117" t="s">
        <v>318</v>
      </c>
      <c r="C117" s="7">
        <v>2.6</v>
      </c>
      <c r="D117" t="s">
        <v>10</v>
      </c>
      <c r="E117" t="s">
        <v>11</v>
      </c>
      <c r="F117" t="s">
        <v>319</v>
      </c>
      <c r="H117" t="s">
        <v>320</v>
      </c>
      <c r="N117">
        <v>1968968</v>
      </c>
      <c r="P117" s="8">
        <v>219.76666666666665</v>
      </c>
      <c r="Q117" s="8">
        <v>221.73333333333335</v>
      </c>
      <c r="R117" s="8"/>
      <c r="S117" s="8">
        <v>222</v>
      </c>
      <c r="T117" s="8"/>
      <c r="U117" s="8">
        <v>222.06666666666669</v>
      </c>
      <c r="V117" s="8">
        <v>225.13333333333333</v>
      </c>
      <c r="W117" s="5"/>
      <c r="X117" t="s">
        <v>14</v>
      </c>
      <c r="Y117" s="9" t="s">
        <v>15</v>
      </c>
    </row>
    <row r="118" spans="1:25" x14ac:dyDescent="0.3">
      <c r="A118" t="s">
        <v>321</v>
      </c>
      <c r="B118" t="s">
        <v>322</v>
      </c>
      <c r="C118" s="7">
        <v>0.8</v>
      </c>
      <c r="D118" t="s">
        <v>10</v>
      </c>
      <c r="E118" t="s">
        <v>11</v>
      </c>
      <c r="F118" t="s">
        <v>323</v>
      </c>
      <c r="H118" t="s">
        <v>324</v>
      </c>
      <c r="N118">
        <v>1258887</v>
      </c>
      <c r="P118" s="8">
        <v>198.36666666666667</v>
      </c>
      <c r="Q118" s="8">
        <v>191.6</v>
      </c>
      <c r="R118" s="8"/>
      <c r="S118" s="8"/>
      <c r="T118" s="8">
        <v>195.19999999999996</v>
      </c>
      <c r="U118" s="8">
        <v>191.46666666666667</v>
      </c>
      <c r="V118" s="8">
        <v>194.46666666666667</v>
      </c>
      <c r="W118" s="5"/>
      <c r="X118" t="s">
        <v>14</v>
      </c>
      <c r="Y118" s="9" t="s">
        <v>15</v>
      </c>
    </row>
    <row r="119" spans="1:25" x14ac:dyDescent="0.3">
      <c r="A119" t="s">
        <v>325</v>
      </c>
      <c r="B119" t="s">
        <v>326</v>
      </c>
      <c r="C119" s="7">
        <v>18.600000000000001</v>
      </c>
      <c r="D119" t="s">
        <v>10</v>
      </c>
      <c r="E119" t="s">
        <v>11</v>
      </c>
      <c r="F119" t="s">
        <v>327</v>
      </c>
      <c r="H119" t="s">
        <v>328</v>
      </c>
      <c r="N119">
        <v>4947</v>
      </c>
      <c r="P119" s="8">
        <v>322.7</v>
      </c>
      <c r="Q119" s="8"/>
      <c r="R119" s="8">
        <v>324.66666666666669</v>
      </c>
      <c r="S119" s="8"/>
      <c r="T119" s="8"/>
      <c r="U119" s="8"/>
      <c r="V119" s="8"/>
      <c r="W119" s="5"/>
      <c r="X119" t="s">
        <v>14</v>
      </c>
      <c r="Y119" s="9" t="s">
        <v>15</v>
      </c>
    </row>
    <row r="120" spans="1:25" x14ac:dyDescent="0.3">
      <c r="A120" s="10" t="s">
        <v>80</v>
      </c>
      <c r="B120" s="10" t="s">
        <v>81</v>
      </c>
      <c r="C120" s="11">
        <v>0.2</v>
      </c>
      <c r="D120" s="10" t="s">
        <v>10</v>
      </c>
      <c r="E120" s="10"/>
      <c r="F120" s="10"/>
      <c r="G120" s="10"/>
      <c r="H120" s="12"/>
      <c r="I120" s="10"/>
      <c r="J120" s="10"/>
      <c r="K120" s="10"/>
      <c r="L120" s="10"/>
      <c r="M120" s="10"/>
      <c r="N120" s="10"/>
      <c r="O120" s="10"/>
      <c r="P120" s="10"/>
      <c r="Q120" s="13">
        <v>153.6</v>
      </c>
      <c r="R120" s="10"/>
      <c r="S120" s="10"/>
      <c r="T120" s="13"/>
      <c r="U120" s="13"/>
      <c r="V120" s="13"/>
      <c r="W120" s="13">
        <f>(153.73-Q120)*100/153.73</f>
        <v>8.4563845703503199E-2</v>
      </c>
      <c r="X120" s="10" t="s">
        <v>14</v>
      </c>
      <c r="Y120" s="10"/>
    </row>
    <row r="121" spans="1:25" x14ac:dyDescent="0.3">
      <c r="A121" s="10" t="s">
        <v>82</v>
      </c>
      <c r="B121" s="10" t="s">
        <v>83</v>
      </c>
      <c r="C121" s="11">
        <v>0.1</v>
      </c>
      <c r="D121" s="10" t="s">
        <v>10</v>
      </c>
      <c r="E121" s="10"/>
      <c r="F121" s="10"/>
      <c r="G121" s="10"/>
      <c r="H121" s="12"/>
      <c r="I121" s="10"/>
      <c r="J121" s="10"/>
      <c r="K121" s="10"/>
      <c r="L121" s="10"/>
      <c r="M121" s="10"/>
      <c r="N121" s="10"/>
      <c r="O121" s="10"/>
      <c r="P121" s="10"/>
      <c r="Q121" s="13">
        <v>203.19999999999996</v>
      </c>
      <c r="R121" s="10"/>
      <c r="S121" s="10"/>
      <c r="T121" s="13"/>
      <c r="U121" s="13"/>
      <c r="V121" s="13"/>
      <c r="W121" s="13">
        <f>(Q121-202.96)*100/202.96</f>
        <v>0.11824990145839193</v>
      </c>
      <c r="X121" s="10" t="s">
        <v>14</v>
      </c>
      <c r="Y121" s="10"/>
    </row>
    <row r="122" spans="1:25" x14ac:dyDescent="0.3">
      <c r="A122" s="10" t="s">
        <v>84</v>
      </c>
      <c r="B122" s="10" t="s">
        <v>85</v>
      </c>
      <c r="C122" s="11">
        <v>0.1</v>
      </c>
      <c r="D122" s="10" t="s">
        <v>10</v>
      </c>
      <c r="E122" s="10"/>
      <c r="F122" s="10"/>
      <c r="G122" s="10"/>
      <c r="H122" s="12"/>
      <c r="I122" s="10"/>
      <c r="J122" s="10"/>
      <c r="K122" s="10"/>
      <c r="L122" s="10"/>
      <c r="M122" s="10"/>
      <c r="N122" s="10"/>
      <c r="O122" s="10"/>
      <c r="P122" s="10"/>
      <c r="Q122" s="13">
        <v>243.13333333333333</v>
      </c>
      <c r="R122" s="10"/>
      <c r="S122" s="10"/>
      <c r="T122" s="13"/>
      <c r="U122" s="13"/>
      <c r="V122" s="13"/>
      <c r="W122" s="13">
        <f>(243.64-Q122)*100/243.64</f>
        <v>0.20795709516773134</v>
      </c>
      <c r="X122" s="10" t="s">
        <v>14</v>
      </c>
      <c r="Y122" s="10"/>
    </row>
    <row r="123" spans="1:25" x14ac:dyDescent="0.3">
      <c r="A123" s="14" t="s">
        <v>86</v>
      </c>
      <c r="B123" s="14" t="s">
        <v>81</v>
      </c>
      <c r="C123" s="15">
        <v>0.2</v>
      </c>
      <c r="D123" s="14" t="s">
        <v>10</v>
      </c>
      <c r="E123" s="14"/>
      <c r="F123" s="14"/>
      <c r="G123" s="14"/>
      <c r="H123" s="16"/>
      <c r="I123" s="14"/>
      <c r="J123" s="14"/>
      <c r="K123" s="14"/>
      <c r="L123" s="14"/>
      <c r="M123" s="14"/>
      <c r="N123" s="14"/>
      <c r="O123" s="14"/>
      <c r="P123" s="14"/>
      <c r="Q123" s="17">
        <v>153.30000000000001</v>
      </c>
      <c r="R123" s="14"/>
      <c r="S123" s="14"/>
      <c r="T123" s="17"/>
      <c r="U123" s="17"/>
      <c r="V123" s="17"/>
      <c r="W123" s="17">
        <f>(153.73-Q123)*100/153.73</f>
        <v>0.27971118194235245</v>
      </c>
      <c r="X123" s="14" t="s">
        <v>14</v>
      </c>
      <c r="Y123" s="14"/>
    </row>
    <row r="124" spans="1:25" x14ac:dyDescent="0.3">
      <c r="A124" s="14" t="s">
        <v>87</v>
      </c>
      <c r="B124" s="14" t="s">
        <v>83</v>
      </c>
      <c r="C124" s="15">
        <v>0.1</v>
      </c>
      <c r="D124" s="14" t="s">
        <v>10</v>
      </c>
      <c r="E124" s="14"/>
      <c r="F124" s="14"/>
      <c r="G124" s="14"/>
      <c r="H124" s="16"/>
      <c r="I124" s="14"/>
      <c r="J124" s="14"/>
      <c r="K124" s="14"/>
      <c r="L124" s="14"/>
      <c r="M124" s="14"/>
      <c r="N124" s="14"/>
      <c r="O124" s="14"/>
      <c r="P124" s="14"/>
      <c r="Q124" s="17">
        <v>203.43333333333331</v>
      </c>
      <c r="R124" s="14"/>
      <c r="S124" s="14"/>
      <c r="T124" s="17"/>
      <c r="U124" s="17"/>
      <c r="V124" s="17"/>
      <c r="W124" s="17">
        <f>(Q124-202.96)*100/202.96</f>
        <v>0.23321508343185884</v>
      </c>
      <c r="X124" s="14" t="s">
        <v>14</v>
      </c>
      <c r="Y124" s="14"/>
    </row>
    <row r="125" spans="1:25" x14ac:dyDescent="0.3">
      <c r="A125" s="14" t="s">
        <v>88</v>
      </c>
      <c r="B125" s="14" t="s">
        <v>85</v>
      </c>
      <c r="C125" s="15">
        <v>0.1</v>
      </c>
      <c r="D125" s="14" t="s">
        <v>10</v>
      </c>
      <c r="E125" s="14"/>
      <c r="F125" s="14"/>
      <c r="G125" s="14"/>
      <c r="H125" s="16"/>
      <c r="I125" s="14"/>
      <c r="J125" s="14"/>
      <c r="K125" s="14"/>
      <c r="L125" s="14"/>
      <c r="M125" s="14"/>
      <c r="N125" s="14"/>
      <c r="O125" s="14"/>
      <c r="P125" s="14"/>
      <c r="Q125" s="17">
        <v>244.03333333333333</v>
      </c>
      <c r="R125" s="14"/>
      <c r="S125" s="14"/>
      <c r="T125" s="17"/>
      <c r="U125" s="17"/>
      <c r="V125" s="17"/>
      <c r="W125" s="17">
        <f>(Q125-243.64)*100/243.64</f>
        <v>0.16144037651179818</v>
      </c>
      <c r="X125" s="14" t="s">
        <v>14</v>
      </c>
      <c r="Y125" s="14"/>
    </row>
    <row r="126" spans="1:25" x14ac:dyDescent="0.3">
      <c r="A126" s="10" t="s">
        <v>89</v>
      </c>
      <c r="B126" s="10" t="s">
        <v>90</v>
      </c>
      <c r="C126" s="11">
        <v>0.1</v>
      </c>
      <c r="D126" s="10"/>
      <c r="E126" s="10" t="s">
        <v>11</v>
      </c>
      <c r="F126" s="10"/>
      <c r="G126" s="10"/>
      <c r="H126" s="12"/>
      <c r="I126" s="10"/>
      <c r="J126" s="10"/>
      <c r="K126" s="10"/>
      <c r="L126" s="10"/>
      <c r="M126" s="10"/>
      <c r="N126" s="10"/>
      <c r="O126" s="10"/>
      <c r="P126" s="10"/>
      <c r="Q126" s="13">
        <v>140</v>
      </c>
      <c r="R126" s="10"/>
      <c r="S126" s="10"/>
      <c r="T126" s="13"/>
      <c r="U126" s="13"/>
      <c r="V126" s="13"/>
      <c r="W126" s="13">
        <f>(140.1-140.04)*100/140.04</f>
        <v>4.2844901456728278E-2</v>
      </c>
      <c r="X126" s="10" t="s">
        <v>14</v>
      </c>
      <c r="Y126" s="10"/>
    </row>
    <row r="127" spans="1:25" x14ac:dyDescent="0.3">
      <c r="A127" s="10" t="s">
        <v>91</v>
      </c>
      <c r="B127" s="10" t="s">
        <v>92</v>
      </c>
      <c r="C127" s="11">
        <v>0.1</v>
      </c>
      <c r="D127" s="10"/>
      <c r="E127" s="10" t="s">
        <v>11</v>
      </c>
      <c r="F127" s="10"/>
      <c r="G127" s="10"/>
      <c r="H127" s="12"/>
      <c r="I127" s="10"/>
      <c r="J127" s="10"/>
      <c r="K127" s="10"/>
      <c r="L127" s="10"/>
      <c r="M127" s="10"/>
      <c r="N127" s="10"/>
      <c r="O127" s="10"/>
      <c r="P127" s="10"/>
      <c r="Q127" s="13">
        <v>180.76666666666665</v>
      </c>
      <c r="R127" s="10"/>
      <c r="S127" s="10"/>
      <c r="T127" s="13"/>
      <c r="U127" s="13"/>
      <c r="V127" s="13"/>
      <c r="W127" s="13">
        <f>(180.77-180.7)*100/180.77</f>
        <v>3.8723239475588644E-2</v>
      </c>
      <c r="X127" s="10" t="s">
        <v>14</v>
      </c>
      <c r="Y127" s="10"/>
    </row>
    <row r="128" spans="1:25" x14ac:dyDescent="0.3">
      <c r="A128" s="10" t="s">
        <v>93</v>
      </c>
      <c r="B128" s="10" t="s">
        <v>94</v>
      </c>
      <c r="C128" s="11">
        <v>0.1</v>
      </c>
      <c r="D128" s="10"/>
      <c r="E128" s="10" t="s">
        <v>11</v>
      </c>
      <c r="F128" s="10"/>
      <c r="G128" s="10"/>
      <c r="H128" s="12"/>
      <c r="I128" s="10"/>
      <c r="J128" s="10"/>
      <c r="K128" s="10"/>
      <c r="L128" s="10"/>
      <c r="M128" s="10"/>
      <c r="N128" s="10"/>
      <c r="O128" s="10"/>
      <c r="P128" s="10"/>
      <c r="Q128" s="13">
        <v>255.36666666666667</v>
      </c>
      <c r="R128" s="10"/>
      <c r="S128" s="10"/>
      <c r="T128" s="13"/>
      <c r="U128" s="13"/>
      <c r="V128" s="13"/>
      <c r="W128" s="13">
        <f>(255.37-255.34)*100/255.34</f>
        <v>1.1749040495026685E-2</v>
      </c>
      <c r="X128" s="10" t="s">
        <v>14</v>
      </c>
      <c r="Y128" s="10"/>
    </row>
    <row r="129" spans="1:25" x14ac:dyDescent="0.3">
      <c r="A129" s="14" t="s">
        <v>95</v>
      </c>
      <c r="B129" s="14" t="s">
        <v>90</v>
      </c>
      <c r="C129" s="15">
        <v>0.1</v>
      </c>
      <c r="D129" s="14"/>
      <c r="E129" s="14" t="s">
        <v>11</v>
      </c>
      <c r="F129" s="14"/>
      <c r="G129" s="14"/>
      <c r="H129" s="16"/>
      <c r="I129" s="14"/>
      <c r="J129" s="14"/>
      <c r="K129" s="14"/>
      <c r="L129" s="14"/>
      <c r="M129" s="14"/>
      <c r="N129" s="14"/>
      <c r="O129" s="14"/>
      <c r="P129" s="14"/>
      <c r="Q129" s="17">
        <v>139.4</v>
      </c>
      <c r="R129" s="14"/>
      <c r="S129" s="14"/>
      <c r="T129" s="17"/>
      <c r="U129" s="17"/>
      <c r="V129" s="17"/>
      <c r="W129" s="17">
        <f>(140.04-Q129)*100/140.04</f>
        <v>0.45701228220507456</v>
      </c>
      <c r="X129" s="14" t="s">
        <v>14</v>
      </c>
      <c r="Y129" s="14"/>
    </row>
    <row r="130" spans="1:25" x14ac:dyDescent="0.3">
      <c r="A130" s="14" t="s">
        <v>96</v>
      </c>
      <c r="B130" s="14" t="s">
        <v>92</v>
      </c>
      <c r="C130" s="15">
        <v>0.1</v>
      </c>
      <c r="D130" s="14"/>
      <c r="E130" s="14" t="s">
        <v>11</v>
      </c>
      <c r="F130" s="14"/>
      <c r="G130" s="14"/>
      <c r="H130" s="16"/>
      <c r="I130" s="14"/>
      <c r="J130" s="14"/>
      <c r="K130" s="14"/>
      <c r="L130" s="14"/>
      <c r="M130" s="14"/>
      <c r="N130" s="14"/>
      <c r="O130" s="14"/>
      <c r="P130" s="14"/>
      <c r="Q130" s="17">
        <v>179.86666666666667</v>
      </c>
      <c r="R130" s="14"/>
      <c r="S130" s="14"/>
      <c r="T130" s="17"/>
      <c r="U130" s="17"/>
      <c r="V130" s="17"/>
      <c r="W130" s="17">
        <f>(180.77-Q130)*100/180.77</f>
        <v>0.49971418561339598</v>
      </c>
      <c r="X130" s="14" t="s">
        <v>14</v>
      </c>
      <c r="Y130" s="14"/>
    </row>
    <row r="131" spans="1:25" x14ac:dyDescent="0.3">
      <c r="A131" s="14" t="s">
        <v>97</v>
      </c>
      <c r="B131" s="14" t="s">
        <v>94</v>
      </c>
      <c r="C131" s="15">
        <v>0.1</v>
      </c>
      <c r="D131" s="14"/>
      <c r="E131" s="14" t="s">
        <v>11</v>
      </c>
      <c r="F131" s="14"/>
      <c r="G131" s="14"/>
      <c r="H131" s="16"/>
      <c r="I131" s="14"/>
      <c r="J131" s="14"/>
      <c r="K131" s="14"/>
      <c r="L131" s="14"/>
      <c r="M131" s="14"/>
      <c r="N131" s="14"/>
      <c r="O131" s="14"/>
      <c r="P131" s="14"/>
      <c r="Q131" s="17">
        <v>254</v>
      </c>
      <c r="R131" s="14"/>
      <c r="S131" s="14"/>
      <c r="T131" s="17"/>
      <c r="U131" s="17"/>
      <c r="V131" s="17"/>
      <c r="W131" s="17">
        <f>(255.34-Q131)*100/255.34</f>
        <v>0.52479047544450674</v>
      </c>
      <c r="X131" s="14" t="s">
        <v>14</v>
      </c>
      <c r="Y131" s="14"/>
    </row>
    <row r="132" spans="1:25" x14ac:dyDescent="0.3">
      <c r="A132" t="s">
        <v>329</v>
      </c>
      <c r="B132" t="s">
        <v>330</v>
      </c>
      <c r="C132" s="7">
        <v>7.3</v>
      </c>
      <c r="D132" t="s">
        <v>10</v>
      </c>
      <c r="E132" t="s">
        <v>11</v>
      </c>
      <c r="F132" t="s">
        <v>331</v>
      </c>
      <c r="H132" t="s">
        <v>332</v>
      </c>
      <c r="N132">
        <v>40866</v>
      </c>
      <c r="P132" s="8"/>
      <c r="Q132" s="8">
        <v>263.59999999999997</v>
      </c>
      <c r="R132" s="8">
        <v>263.2</v>
      </c>
      <c r="S132" s="8"/>
      <c r="T132" s="8">
        <v>247.53333333333333</v>
      </c>
      <c r="U132" s="8"/>
      <c r="V132" s="8"/>
      <c r="W132" s="5"/>
      <c r="X132" t="s">
        <v>14</v>
      </c>
      <c r="Y132" s="9" t="s">
        <v>15</v>
      </c>
    </row>
    <row r="133" spans="1:25" x14ac:dyDescent="0.3">
      <c r="A133" t="s">
        <v>333</v>
      </c>
      <c r="B133" t="s">
        <v>334</v>
      </c>
      <c r="C133" s="7">
        <v>2.2000000000000002</v>
      </c>
      <c r="D133" t="s">
        <v>10</v>
      </c>
      <c r="E133" t="s">
        <v>11</v>
      </c>
      <c r="F133" t="s">
        <v>335</v>
      </c>
      <c r="H133" t="s">
        <v>336</v>
      </c>
      <c r="N133">
        <v>1968975</v>
      </c>
      <c r="P133" s="8">
        <v>229.69999999999996</v>
      </c>
      <c r="Q133" s="8">
        <v>225.23333333333335</v>
      </c>
      <c r="R133" s="8"/>
      <c r="S133" s="8"/>
      <c r="T133" s="8"/>
      <c r="U133" s="8"/>
      <c r="V133" s="8">
        <v>232.86666666666667</v>
      </c>
      <c r="W133" s="5"/>
      <c r="X133" t="s">
        <v>14</v>
      </c>
      <c r="Y133" s="9" t="s">
        <v>15</v>
      </c>
    </row>
    <row r="134" spans="1:25" x14ac:dyDescent="0.3">
      <c r="A134" t="s">
        <v>337</v>
      </c>
      <c r="B134" t="s">
        <v>338</v>
      </c>
      <c r="C134" s="7">
        <v>12.5</v>
      </c>
      <c r="D134" t="s">
        <v>10</v>
      </c>
      <c r="E134" t="s">
        <v>11</v>
      </c>
      <c r="F134" t="s">
        <v>339</v>
      </c>
      <c r="H134" t="s">
        <v>340</v>
      </c>
      <c r="N134">
        <v>45182</v>
      </c>
      <c r="P134" s="8">
        <v>289.3</v>
      </c>
      <c r="Q134" s="8">
        <v>286.4666666666667</v>
      </c>
      <c r="R134" s="8"/>
      <c r="S134" s="8"/>
      <c r="T134" s="8"/>
      <c r="U134" s="8"/>
      <c r="V134" s="8">
        <v>290</v>
      </c>
      <c r="W134" s="5"/>
      <c r="X134" t="s">
        <v>14</v>
      </c>
      <c r="Y134" s="9" t="s">
        <v>15</v>
      </c>
    </row>
    <row r="135" spans="1:25" x14ac:dyDescent="0.3">
      <c r="A135" t="s">
        <v>341</v>
      </c>
      <c r="B135" t="s">
        <v>342</v>
      </c>
      <c r="C135" s="7">
        <v>17.2</v>
      </c>
      <c r="D135" t="s">
        <v>10</v>
      </c>
      <c r="E135" t="s">
        <v>11</v>
      </c>
      <c r="F135" t="s">
        <v>343</v>
      </c>
      <c r="H135" t="s">
        <v>344</v>
      </c>
      <c r="N135">
        <v>103431</v>
      </c>
      <c r="P135" s="8">
        <v>319.40000000000003</v>
      </c>
      <c r="Q135" s="8"/>
      <c r="R135" s="8">
        <v>321.63333333333333</v>
      </c>
      <c r="S135" s="8"/>
      <c r="T135" s="8"/>
      <c r="U135" s="8"/>
      <c r="V135" s="8">
        <v>327.66666666666669</v>
      </c>
      <c r="W135" s="5"/>
      <c r="X135" t="s">
        <v>14</v>
      </c>
      <c r="Y135" s="9" t="s">
        <v>15</v>
      </c>
    </row>
    <row r="136" spans="1:25" x14ac:dyDescent="0.3">
      <c r="A136" t="s">
        <v>345</v>
      </c>
      <c r="B136" t="s">
        <v>346</v>
      </c>
      <c r="C136" s="7">
        <v>10.4</v>
      </c>
      <c r="D136" t="s">
        <v>10</v>
      </c>
      <c r="E136" t="s">
        <v>11</v>
      </c>
      <c r="F136" t="s">
        <v>347</v>
      </c>
      <c r="H136" t="s">
        <v>348</v>
      </c>
      <c r="N136">
        <v>40506</v>
      </c>
      <c r="P136" s="8">
        <v>271.9666666666667</v>
      </c>
      <c r="Q136" s="8"/>
      <c r="R136" s="8"/>
      <c r="S136" s="8"/>
      <c r="T136" s="8">
        <v>261.16666666666669</v>
      </c>
      <c r="U136" s="8"/>
      <c r="V136" s="8"/>
      <c r="W136" s="5"/>
      <c r="X136" t="s">
        <v>14</v>
      </c>
      <c r="Y136" s="9" t="s">
        <v>15</v>
      </c>
    </row>
    <row r="137" spans="1:25" x14ac:dyDescent="0.3">
      <c r="A137" t="s">
        <v>349</v>
      </c>
      <c r="B137" t="s">
        <v>350</v>
      </c>
      <c r="C137" s="7">
        <v>11</v>
      </c>
      <c r="D137" t="s">
        <v>10</v>
      </c>
      <c r="E137" t="s">
        <v>11</v>
      </c>
      <c r="F137" t="s">
        <v>351</v>
      </c>
      <c r="H137" t="s">
        <v>352</v>
      </c>
      <c r="N137">
        <v>1968973</v>
      </c>
      <c r="P137" s="8">
        <v>286.9666666666667</v>
      </c>
      <c r="Q137" s="8">
        <v>290.03333333333336</v>
      </c>
      <c r="R137" s="8">
        <v>289.76666666666671</v>
      </c>
      <c r="S137" s="8">
        <v>289.60000000000002</v>
      </c>
      <c r="T137" s="8">
        <v>283.66666666666669</v>
      </c>
      <c r="U137" s="8"/>
      <c r="V137" s="8"/>
      <c r="W137" s="5"/>
      <c r="X137" t="s">
        <v>14</v>
      </c>
      <c r="Y137" s="9" t="s">
        <v>15</v>
      </c>
    </row>
    <row r="138" spans="1:25" x14ac:dyDescent="0.3">
      <c r="A138" t="s">
        <v>353</v>
      </c>
      <c r="B138" t="s">
        <v>354</v>
      </c>
      <c r="C138" s="7">
        <v>14.8</v>
      </c>
      <c r="D138" t="s">
        <v>10</v>
      </c>
      <c r="E138" t="s">
        <v>11</v>
      </c>
      <c r="F138" t="s">
        <v>355</v>
      </c>
      <c r="H138" t="s">
        <v>356</v>
      </c>
      <c r="N138">
        <v>40960</v>
      </c>
      <c r="P138" s="8"/>
      <c r="Q138" s="8"/>
      <c r="R138" s="8"/>
      <c r="S138" s="8"/>
      <c r="T138" s="8">
        <v>313.96666666666664</v>
      </c>
      <c r="U138" s="8"/>
      <c r="V138" s="8"/>
      <c r="W138" s="5"/>
      <c r="X138" t="s">
        <v>14</v>
      </c>
      <c r="Y138" s="9" t="s">
        <v>15</v>
      </c>
    </row>
    <row r="139" spans="1:25" x14ac:dyDescent="0.3">
      <c r="A139" t="s">
        <v>357</v>
      </c>
      <c r="B139" t="s">
        <v>358</v>
      </c>
      <c r="C139" s="7">
        <v>4.5999999999999996</v>
      </c>
      <c r="D139" t="s">
        <v>10</v>
      </c>
      <c r="E139" t="s">
        <v>11</v>
      </c>
      <c r="F139" t="s">
        <v>359</v>
      </c>
      <c r="H139" t="s">
        <v>360</v>
      </c>
      <c r="N139">
        <v>265064</v>
      </c>
      <c r="P139" s="8">
        <v>209.26666666666665</v>
      </c>
      <c r="Q139" s="8"/>
      <c r="R139" s="8"/>
      <c r="S139" s="8"/>
      <c r="T139" s="8">
        <v>207.86666666666667</v>
      </c>
      <c r="U139" s="8"/>
      <c r="V139" s="8"/>
      <c r="W139" s="5"/>
      <c r="X139" t="s">
        <v>14</v>
      </c>
      <c r="Y139" s="9" t="s">
        <v>15</v>
      </c>
    </row>
    <row r="140" spans="1:25" x14ac:dyDescent="0.3">
      <c r="A140" t="s">
        <v>361</v>
      </c>
      <c r="B140" t="s">
        <v>362</v>
      </c>
      <c r="C140" s="7">
        <v>5.0999999999999996</v>
      </c>
      <c r="D140" t="s">
        <v>10</v>
      </c>
      <c r="E140" t="s">
        <v>11</v>
      </c>
      <c r="F140" t="s">
        <v>363</v>
      </c>
      <c r="H140" t="s">
        <v>364</v>
      </c>
      <c r="N140">
        <v>62264</v>
      </c>
      <c r="P140" s="8">
        <v>222.93333333333331</v>
      </c>
      <c r="Q140" s="8">
        <v>217.33333333333334</v>
      </c>
      <c r="R140" s="8"/>
      <c r="S140" s="8"/>
      <c r="T140" s="8">
        <v>215.76666666666665</v>
      </c>
      <c r="U140" s="8"/>
      <c r="V140" s="8"/>
      <c r="W140" s="5"/>
      <c r="X140" t="s">
        <v>14</v>
      </c>
      <c r="Y140" s="9" t="s">
        <v>15</v>
      </c>
    </row>
    <row r="141" spans="1:25" x14ac:dyDescent="0.3">
      <c r="A141" t="s">
        <v>365</v>
      </c>
      <c r="B141" t="s">
        <v>275</v>
      </c>
      <c r="C141" s="7">
        <v>5.9</v>
      </c>
      <c r="D141" t="s">
        <v>10</v>
      </c>
      <c r="E141" t="s">
        <v>11</v>
      </c>
      <c r="F141" t="s">
        <v>366</v>
      </c>
      <c r="H141" t="s">
        <v>367</v>
      </c>
      <c r="N141">
        <v>989739</v>
      </c>
      <c r="P141" s="8"/>
      <c r="Q141" s="8"/>
      <c r="R141" s="8"/>
      <c r="S141" s="8">
        <v>193.23333333333335</v>
      </c>
      <c r="T141" s="8"/>
      <c r="U141" s="8"/>
      <c r="V141" s="8"/>
      <c r="W141" s="5"/>
      <c r="X141" t="s">
        <v>14</v>
      </c>
      <c r="Y141" s="9" t="s">
        <v>15</v>
      </c>
    </row>
    <row r="142" spans="1:25" x14ac:dyDescent="0.3">
      <c r="A142" t="s">
        <v>368</v>
      </c>
      <c r="B142" t="s">
        <v>369</v>
      </c>
      <c r="C142" s="7">
        <v>9.8000000000000007</v>
      </c>
      <c r="D142" t="s">
        <v>10</v>
      </c>
      <c r="E142" t="s">
        <v>11</v>
      </c>
      <c r="F142" t="s">
        <v>370</v>
      </c>
      <c r="H142" t="s">
        <v>371</v>
      </c>
      <c r="N142">
        <v>102936</v>
      </c>
      <c r="P142" s="8">
        <v>243.33333333333334</v>
      </c>
      <c r="Q142" s="8">
        <v>241.5333333333333</v>
      </c>
      <c r="R142" s="8"/>
      <c r="S142" s="8">
        <v>242.13333333333335</v>
      </c>
      <c r="T142" s="8">
        <v>244.30000000000004</v>
      </c>
      <c r="U142" s="8">
        <v>236.80000000000004</v>
      </c>
      <c r="V142" s="8">
        <v>243.73333333333335</v>
      </c>
      <c r="W142" s="5"/>
      <c r="X142" t="s">
        <v>14</v>
      </c>
      <c r="Y142" s="9" t="s">
        <v>15</v>
      </c>
    </row>
    <row r="143" spans="1:25" x14ac:dyDescent="0.3">
      <c r="A143" t="s">
        <v>372</v>
      </c>
      <c r="B143" t="s">
        <v>373</v>
      </c>
      <c r="C143" s="7">
        <v>13.1</v>
      </c>
      <c r="D143" t="s">
        <v>10</v>
      </c>
      <c r="E143" t="s">
        <v>11</v>
      </c>
      <c r="F143" t="s">
        <v>374</v>
      </c>
      <c r="H143" t="s">
        <v>375</v>
      </c>
      <c r="N143">
        <v>1968976</v>
      </c>
      <c r="P143" s="8">
        <v>256.33333333333331</v>
      </c>
      <c r="Q143" s="8">
        <v>259.96666666666664</v>
      </c>
      <c r="R143" s="8"/>
      <c r="S143" s="8">
        <v>260</v>
      </c>
      <c r="T143" s="8"/>
      <c r="U143" s="8">
        <v>253.1</v>
      </c>
      <c r="V143" s="8">
        <v>260.56666666666666</v>
      </c>
      <c r="W143" s="5"/>
      <c r="X143" t="s">
        <v>14</v>
      </c>
      <c r="Y143" s="9" t="s">
        <v>15</v>
      </c>
    </row>
    <row r="144" spans="1:25" x14ac:dyDescent="0.3">
      <c r="A144" t="s">
        <v>376</v>
      </c>
      <c r="B144" t="s">
        <v>377</v>
      </c>
      <c r="C144" s="7">
        <v>14.3</v>
      </c>
      <c r="D144" t="s">
        <v>10</v>
      </c>
      <c r="E144" t="s">
        <v>11</v>
      </c>
      <c r="F144" t="s">
        <v>378</v>
      </c>
      <c r="H144" t="s">
        <v>379</v>
      </c>
      <c r="N144">
        <v>1968977</v>
      </c>
      <c r="P144" s="8">
        <v>262.9666666666667</v>
      </c>
      <c r="Q144" s="8">
        <v>266.26666666666665</v>
      </c>
      <c r="R144" s="8"/>
      <c r="S144" s="8">
        <v>266.33333333333331</v>
      </c>
      <c r="T144" s="8"/>
      <c r="U144" s="8">
        <v>259.33333333333331</v>
      </c>
      <c r="V144" s="8">
        <v>266.8</v>
      </c>
      <c r="W144" s="5"/>
      <c r="X144" t="s">
        <v>14</v>
      </c>
      <c r="Y144" s="9" t="s">
        <v>15</v>
      </c>
    </row>
    <row r="145" spans="1:25" x14ac:dyDescent="0.3">
      <c r="A145" t="s">
        <v>380</v>
      </c>
      <c r="B145" t="s">
        <v>381</v>
      </c>
      <c r="C145" s="7">
        <v>16.8</v>
      </c>
      <c r="D145" t="s">
        <v>10</v>
      </c>
      <c r="E145" t="s">
        <v>11</v>
      </c>
      <c r="F145" t="s">
        <v>382</v>
      </c>
      <c r="H145" t="s">
        <v>383</v>
      </c>
      <c r="N145">
        <v>1968978</v>
      </c>
      <c r="P145" s="8">
        <v>276.33333333333331</v>
      </c>
      <c r="Q145" s="8">
        <v>278.73333333333335</v>
      </c>
      <c r="R145" s="8"/>
      <c r="S145" s="8">
        <v>278.63333333333333</v>
      </c>
      <c r="T145" s="8"/>
      <c r="U145" s="8">
        <v>273.16666666666669</v>
      </c>
      <c r="V145" s="8">
        <v>279.60000000000002</v>
      </c>
      <c r="W145" s="5"/>
      <c r="X145" t="s">
        <v>14</v>
      </c>
      <c r="Y145" s="9" t="s">
        <v>15</v>
      </c>
    </row>
    <row r="146" spans="1:25" x14ac:dyDescent="0.3">
      <c r="A146" t="s">
        <v>384</v>
      </c>
      <c r="B146" t="s">
        <v>385</v>
      </c>
      <c r="C146" s="7">
        <v>1.3</v>
      </c>
      <c r="D146" t="s">
        <v>10</v>
      </c>
      <c r="E146" t="s">
        <v>11</v>
      </c>
      <c r="F146" t="s">
        <v>386</v>
      </c>
      <c r="H146" t="s">
        <v>387</v>
      </c>
      <c r="N146">
        <v>206</v>
      </c>
      <c r="P146" s="8">
        <v>195.5</v>
      </c>
      <c r="Q146" s="8">
        <v>200.06666666666669</v>
      </c>
      <c r="R146" s="8">
        <v>199.36666666666667</v>
      </c>
      <c r="S146" s="8"/>
      <c r="T146" s="8">
        <v>203.36666666666667</v>
      </c>
      <c r="U146" s="8"/>
      <c r="V146" s="8"/>
      <c r="W146" s="5"/>
      <c r="X146" t="s">
        <v>14</v>
      </c>
      <c r="Y146" s="9" t="s">
        <v>15</v>
      </c>
    </row>
    <row r="147" spans="1:25" x14ac:dyDescent="0.3">
      <c r="A147" t="s">
        <v>388</v>
      </c>
      <c r="B147" t="s">
        <v>5</v>
      </c>
      <c r="C147" s="7">
        <v>1.4</v>
      </c>
      <c r="D147" t="s">
        <v>10</v>
      </c>
      <c r="E147" t="s">
        <v>11</v>
      </c>
      <c r="F147" t="s">
        <v>389</v>
      </c>
      <c r="H147" t="s">
        <v>390</v>
      </c>
      <c r="N147">
        <v>1968974</v>
      </c>
      <c r="P147" s="8"/>
      <c r="Q147" s="8">
        <v>220.93333333333331</v>
      </c>
      <c r="R147" s="8"/>
      <c r="S147" s="8"/>
      <c r="T147" s="8"/>
      <c r="U147" s="8"/>
      <c r="V147" s="8">
        <v>231.6</v>
      </c>
      <c r="W147" s="5"/>
      <c r="X147" t="s">
        <v>14</v>
      </c>
      <c r="Y147" s="9" t="s">
        <v>15</v>
      </c>
    </row>
    <row r="148" spans="1:25" x14ac:dyDescent="0.3">
      <c r="A148" t="s">
        <v>391</v>
      </c>
      <c r="B148" t="s">
        <v>392</v>
      </c>
      <c r="C148" s="7">
        <v>0.8</v>
      </c>
      <c r="D148" t="s">
        <v>10</v>
      </c>
      <c r="E148" t="s">
        <v>11</v>
      </c>
      <c r="F148" t="s">
        <v>393</v>
      </c>
      <c r="H148" t="s">
        <v>394</v>
      </c>
      <c r="N148">
        <v>1968971</v>
      </c>
      <c r="P148" s="8">
        <v>208.13333333333333</v>
      </c>
      <c r="Q148" s="8">
        <v>211.33333333333334</v>
      </c>
      <c r="R148" s="8">
        <v>211.06666666666669</v>
      </c>
      <c r="S148" s="8"/>
      <c r="T148" s="8">
        <v>214.13333333333333</v>
      </c>
      <c r="U148" s="8"/>
      <c r="V148" s="8"/>
      <c r="W148" s="5"/>
      <c r="X148" t="s">
        <v>14</v>
      </c>
      <c r="Y148" s="9" t="s">
        <v>15</v>
      </c>
    </row>
    <row r="149" spans="1:25" x14ac:dyDescent="0.3">
      <c r="A149" t="s">
        <v>395</v>
      </c>
      <c r="B149" t="s">
        <v>4</v>
      </c>
      <c r="C149" s="7"/>
      <c r="D149" t="s">
        <v>10</v>
      </c>
      <c r="E149" t="s">
        <v>11</v>
      </c>
      <c r="F149" t="s">
        <v>396</v>
      </c>
      <c r="H149" t="s">
        <v>397</v>
      </c>
      <c r="N149">
        <v>1968979</v>
      </c>
      <c r="P149" s="8">
        <v>213.73333333333335</v>
      </c>
      <c r="Q149" s="8">
        <v>214.16666666666666</v>
      </c>
      <c r="R149" s="8"/>
      <c r="S149" s="8"/>
      <c r="T149" s="8">
        <v>244.9</v>
      </c>
      <c r="U149" s="8"/>
      <c r="V149" s="8">
        <v>244.13333333333333</v>
      </c>
      <c r="W149" s="5"/>
      <c r="X149" t="s">
        <v>14</v>
      </c>
      <c r="Y149" s="9" t="s">
        <v>15</v>
      </c>
    </row>
    <row r="150" spans="1:25" x14ac:dyDescent="0.3">
      <c r="A150" s="10" t="s">
        <v>80</v>
      </c>
      <c r="B150" s="10" t="s">
        <v>81</v>
      </c>
      <c r="C150" s="11">
        <v>0.2</v>
      </c>
      <c r="D150" s="10" t="s">
        <v>10</v>
      </c>
      <c r="E150" s="10"/>
      <c r="F150" s="10"/>
      <c r="G150" s="10"/>
      <c r="H150" s="12"/>
      <c r="I150" s="10"/>
      <c r="J150" s="10"/>
      <c r="K150" s="10"/>
      <c r="L150" s="10"/>
      <c r="M150" s="10"/>
      <c r="N150" s="10"/>
      <c r="O150" s="10"/>
      <c r="P150" s="10"/>
      <c r="Q150" s="13">
        <v>153.6</v>
      </c>
      <c r="R150" s="10"/>
      <c r="S150" s="10"/>
      <c r="T150" s="13"/>
      <c r="U150" s="13"/>
      <c r="V150" s="13"/>
      <c r="W150" s="13">
        <f>(153.73-Q150)*100/153.73</f>
        <v>8.4563845703503199E-2</v>
      </c>
      <c r="X150" s="10" t="s">
        <v>14</v>
      </c>
      <c r="Y150" s="10"/>
    </row>
    <row r="151" spans="1:25" x14ac:dyDescent="0.3">
      <c r="A151" s="10" t="s">
        <v>82</v>
      </c>
      <c r="B151" s="10" t="s">
        <v>83</v>
      </c>
      <c r="C151" s="11">
        <v>0.1</v>
      </c>
      <c r="D151" s="10" t="s">
        <v>10</v>
      </c>
      <c r="E151" s="10"/>
      <c r="F151" s="10"/>
      <c r="G151" s="10"/>
      <c r="H151" s="12"/>
      <c r="I151" s="10"/>
      <c r="J151" s="10"/>
      <c r="K151" s="10"/>
      <c r="L151" s="10"/>
      <c r="M151" s="10"/>
      <c r="N151" s="10"/>
      <c r="O151" s="10"/>
      <c r="P151" s="10"/>
      <c r="Q151" s="13">
        <v>203.63333333333333</v>
      </c>
      <c r="R151" s="10"/>
      <c r="S151" s="10"/>
      <c r="T151" s="13"/>
      <c r="U151" s="13"/>
      <c r="V151" s="13"/>
      <c r="W151" s="13">
        <f>(Q151-202.96)*100/202.96</f>
        <v>0.33175666798054682</v>
      </c>
      <c r="X151" s="10" t="s">
        <v>14</v>
      </c>
      <c r="Y151" s="10"/>
    </row>
    <row r="152" spans="1:25" x14ac:dyDescent="0.3">
      <c r="A152" s="10" t="s">
        <v>84</v>
      </c>
      <c r="B152" s="10" t="s">
        <v>85</v>
      </c>
      <c r="C152" s="11">
        <v>0.1</v>
      </c>
      <c r="D152" s="10" t="s">
        <v>10</v>
      </c>
      <c r="E152" s="10"/>
      <c r="F152" s="10"/>
      <c r="G152" s="10"/>
      <c r="H152" s="12"/>
      <c r="I152" s="10"/>
      <c r="J152" s="10"/>
      <c r="K152" s="10"/>
      <c r="L152" s="10"/>
      <c r="M152" s="10"/>
      <c r="N152" s="10"/>
      <c r="O152" s="10"/>
      <c r="P152" s="10"/>
      <c r="Q152" s="13">
        <v>243.06666666666669</v>
      </c>
      <c r="R152" s="10"/>
      <c r="S152" s="10"/>
      <c r="T152" s="13"/>
      <c r="U152" s="13"/>
      <c r="V152" s="13"/>
      <c r="W152" s="13">
        <f>(243.64-Q152)*100/243.64</f>
        <v>0.2353198708476831</v>
      </c>
      <c r="X152" s="10" t="s">
        <v>14</v>
      </c>
      <c r="Y152" s="10"/>
    </row>
    <row r="153" spans="1:25" x14ac:dyDescent="0.3">
      <c r="A153" s="14" t="s">
        <v>86</v>
      </c>
      <c r="B153" s="14" t="s">
        <v>81</v>
      </c>
      <c r="C153" s="15">
        <v>0.2</v>
      </c>
      <c r="D153" s="14" t="s">
        <v>10</v>
      </c>
      <c r="E153" s="14"/>
      <c r="F153" s="14"/>
      <c r="G153" s="14"/>
      <c r="H153" s="16"/>
      <c r="I153" s="14"/>
      <c r="J153" s="14"/>
      <c r="K153" s="14"/>
      <c r="L153" s="14"/>
      <c r="M153" s="14"/>
      <c r="N153" s="14"/>
      <c r="O153" s="14"/>
      <c r="P153" s="14"/>
      <c r="Q153" s="17">
        <v>153.1</v>
      </c>
      <c r="R153" s="14"/>
      <c r="S153" s="14"/>
      <c r="T153" s="17"/>
      <c r="U153" s="17"/>
      <c r="V153" s="17"/>
      <c r="W153" s="17">
        <f>(153.73-Q153)*100/153.73</f>
        <v>0.40980940610160377</v>
      </c>
      <c r="X153" s="14" t="s">
        <v>14</v>
      </c>
      <c r="Y153" s="14"/>
    </row>
    <row r="154" spans="1:25" x14ac:dyDescent="0.3">
      <c r="A154" s="14" t="s">
        <v>87</v>
      </c>
      <c r="B154" s="14" t="s">
        <v>83</v>
      </c>
      <c r="C154" s="15">
        <v>0.1</v>
      </c>
      <c r="D154" s="14" t="s">
        <v>10</v>
      </c>
      <c r="E154" s="14"/>
      <c r="F154" s="14"/>
      <c r="G154" s="14"/>
      <c r="H154" s="16"/>
      <c r="I154" s="14"/>
      <c r="J154" s="14"/>
      <c r="K154" s="14"/>
      <c r="L154" s="14"/>
      <c r="M154" s="14"/>
      <c r="N154" s="14"/>
      <c r="O154" s="14"/>
      <c r="P154" s="14"/>
      <c r="Q154" s="17">
        <v>203.66666666666666</v>
      </c>
      <c r="R154" s="14"/>
      <c r="S154" s="14"/>
      <c r="T154" s="17"/>
      <c r="U154" s="17"/>
      <c r="V154" s="17"/>
      <c r="W154" s="17">
        <f>(Q154-202.96)*100/202.96</f>
        <v>0.34818026540532576</v>
      </c>
      <c r="X154" s="14" t="s">
        <v>14</v>
      </c>
      <c r="Y154" s="14"/>
    </row>
    <row r="155" spans="1:25" x14ac:dyDescent="0.3">
      <c r="A155" s="14" t="s">
        <v>88</v>
      </c>
      <c r="B155" s="14" t="s">
        <v>85</v>
      </c>
      <c r="C155" s="15">
        <v>0.1</v>
      </c>
      <c r="D155" s="14" t="s">
        <v>10</v>
      </c>
      <c r="E155" s="14"/>
      <c r="F155" s="14"/>
      <c r="G155" s="14"/>
      <c r="H155" s="16"/>
      <c r="I155" s="14"/>
      <c r="J155" s="14"/>
      <c r="K155" s="14"/>
      <c r="L155" s="14"/>
      <c r="M155" s="14"/>
      <c r="N155" s="14"/>
      <c r="O155" s="14"/>
      <c r="P155" s="14"/>
      <c r="Q155" s="17">
        <v>243.80000000000004</v>
      </c>
      <c r="R155" s="14"/>
      <c r="S155" s="14"/>
      <c r="T155" s="17"/>
      <c r="U155" s="17"/>
      <c r="V155" s="17"/>
      <c r="W155" s="17">
        <f>(Q155-243.64)*100/243.64</f>
        <v>6.5670661631937882E-2</v>
      </c>
      <c r="X155" s="14" t="s">
        <v>14</v>
      </c>
      <c r="Y155" s="14"/>
    </row>
    <row r="156" spans="1:25" x14ac:dyDescent="0.3">
      <c r="A156" s="10" t="s">
        <v>89</v>
      </c>
      <c r="B156" s="10" t="s">
        <v>90</v>
      </c>
      <c r="C156" s="11">
        <v>0.1</v>
      </c>
      <c r="D156" s="10"/>
      <c r="E156" s="10" t="s">
        <v>11</v>
      </c>
      <c r="F156" s="10"/>
      <c r="G156" s="10"/>
      <c r="H156" s="12"/>
      <c r="I156" s="10"/>
      <c r="J156" s="10"/>
      <c r="K156" s="10"/>
      <c r="L156" s="10"/>
      <c r="M156" s="10"/>
      <c r="N156" s="10"/>
      <c r="O156" s="10"/>
      <c r="P156" s="10"/>
      <c r="Q156" s="13">
        <v>140.03333333333333</v>
      </c>
      <c r="R156" s="10"/>
      <c r="S156" s="10"/>
      <c r="T156" s="13"/>
      <c r="U156" s="13"/>
      <c r="V156" s="13"/>
      <c r="W156" s="13">
        <f>(140.1-140.04)*100/140.04</f>
        <v>4.2844901456728278E-2</v>
      </c>
      <c r="X156" s="10" t="s">
        <v>14</v>
      </c>
      <c r="Y156" s="10"/>
    </row>
    <row r="157" spans="1:25" x14ac:dyDescent="0.3">
      <c r="A157" s="10" t="s">
        <v>91</v>
      </c>
      <c r="B157" s="10" t="s">
        <v>92</v>
      </c>
      <c r="C157" s="11">
        <v>0.1</v>
      </c>
      <c r="D157" s="10"/>
      <c r="E157" s="10" t="s">
        <v>11</v>
      </c>
      <c r="F157" s="10"/>
      <c r="G157" s="10"/>
      <c r="H157" s="12"/>
      <c r="I157" s="10"/>
      <c r="J157" s="10"/>
      <c r="K157" s="10"/>
      <c r="L157" s="10"/>
      <c r="M157" s="10"/>
      <c r="N157" s="10"/>
      <c r="O157" s="10"/>
      <c r="P157" s="10"/>
      <c r="Q157" s="13">
        <v>180.73333333333335</v>
      </c>
      <c r="R157" s="10"/>
      <c r="S157" s="10"/>
      <c r="T157" s="13"/>
      <c r="U157" s="13"/>
      <c r="V157" s="13"/>
      <c r="W157" s="13">
        <f>(180.77-180.7)*100/180.77</f>
        <v>3.8723239475588644E-2</v>
      </c>
      <c r="X157" s="10" t="s">
        <v>14</v>
      </c>
      <c r="Y157" s="10"/>
    </row>
    <row r="158" spans="1:25" x14ac:dyDescent="0.3">
      <c r="A158" s="10" t="s">
        <v>93</v>
      </c>
      <c r="B158" s="10" t="s">
        <v>94</v>
      </c>
      <c r="C158" s="11">
        <v>0.1</v>
      </c>
      <c r="D158" s="10"/>
      <c r="E158" s="10" t="s">
        <v>11</v>
      </c>
      <c r="F158" s="10"/>
      <c r="G158" s="10"/>
      <c r="H158" s="12"/>
      <c r="I158" s="10"/>
      <c r="J158" s="10"/>
      <c r="K158" s="10"/>
      <c r="L158" s="10"/>
      <c r="M158" s="10"/>
      <c r="N158" s="10"/>
      <c r="O158" s="10"/>
      <c r="P158" s="10"/>
      <c r="Q158" s="13">
        <v>255.4</v>
      </c>
      <c r="R158" s="10"/>
      <c r="S158" s="10"/>
      <c r="T158" s="13"/>
      <c r="U158" s="13"/>
      <c r="V158" s="13"/>
      <c r="W158" s="13">
        <f>(255.37-255.34)*100/255.34</f>
        <v>1.1749040495026685E-2</v>
      </c>
      <c r="X158" s="10" t="s">
        <v>14</v>
      </c>
      <c r="Y158" s="10"/>
    </row>
    <row r="159" spans="1:25" x14ac:dyDescent="0.3">
      <c r="A159" s="14" t="s">
        <v>95</v>
      </c>
      <c r="B159" s="14" t="s">
        <v>90</v>
      </c>
      <c r="C159" s="15">
        <v>0.1</v>
      </c>
      <c r="D159" s="14"/>
      <c r="E159" s="14" t="s">
        <v>11</v>
      </c>
      <c r="F159" s="14"/>
      <c r="G159" s="14"/>
      <c r="H159" s="16"/>
      <c r="I159" s="14"/>
      <c r="J159" s="14"/>
      <c r="K159" s="14"/>
      <c r="L159" s="14"/>
      <c r="M159" s="14"/>
      <c r="N159" s="14"/>
      <c r="O159" s="14"/>
      <c r="P159" s="14"/>
      <c r="Q159" s="17">
        <v>139.30000000000001</v>
      </c>
      <c r="R159" s="14"/>
      <c r="S159" s="14"/>
      <c r="T159" s="17"/>
      <c r="U159" s="17"/>
      <c r="V159" s="17"/>
      <c r="W159" s="17">
        <f>(140.04-Q159)*100/140.04</f>
        <v>0.5284204512996149</v>
      </c>
      <c r="X159" s="14" t="s">
        <v>14</v>
      </c>
      <c r="Y159" s="14"/>
    </row>
    <row r="160" spans="1:25" x14ac:dyDescent="0.3">
      <c r="A160" s="14" t="s">
        <v>96</v>
      </c>
      <c r="B160" s="14" t="s">
        <v>92</v>
      </c>
      <c r="C160" s="15">
        <v>0.1</v>
      </c>
      <c r="D160" s="14"/>
      <c r="E160" s="14" t="s">
        <v>11</v>
      </c>
      <c r="F160" s="14"/>
      <c r="G160" s="14"/>
      <c r="H160" s="16"/>
      <c r="I160" s="14"/>
      <c r="J160" s="14"/>
      <c r="K160" s="14"/>
      <c r="L160" s="14"/>
      <c r="M160" s="14"/>
      <c r="N160" s="14"/>
      <c r="O160" s="14"/>
      <c r="P160" s="14"/>
      <c r="Q160" s="17">
        <v>179.76666666666665</v>
      </c>
      <c r="R160" s="14"/>
      <c r="S160" s="14"/>
      <c r="T160" s="17"/>
      <c r="U160" s="17"/>
      <c r="V160" s="17"/>
      <c r="W160" s="17">
        <f>(180.77-Q160)*100/180.77</f>
        <v>0.5550330991499467</v>
      </c>
      <c r="X160" s="14" t="s">
        <v>14</v>
      </c>
      <c r="Y160" s="14"/>
    </row>
    <row r="161" spans="1:25" x14ac:dyDescent="0.3">
      <c r="A161" s="14" t="s">
        <v>97</v>
      </c>
      <c r="B161" s="14" t="s">
        <v>94</v>
      </c>
      <c r="C161" s="15">
        <v>0.1</v>
      </c>
      <c r="D161" s="14"/>
      <c r="E161" s="14" t="s">
        <v>11</v>
      </c>
      <c r="F161" s="14"/>
      <c r="G161" s="14"/>
      <c r="H161" s="16"/>
      <c r="I161" s="14"/>
      <c r="J161" s="14"/>
      <c r="K161" s="14"/>
      <c r="L161" s="14"/>
      <c r="M161" s="14"/>
      <c r="N161" s="14"/>
      <c r="O161" s="14"/>
      <c r="P161" s="14"/>
      <c r="Q161" s="17">
        <v>253.76666666666665</v>
      </c>
      <c r="R161" s="14"/>
      <c r="S161" s="14"/>
      <c r="T161" s="17"/>
      <c r="U161" s="17"/>
      <c r="V161" s="17"/>
      <c r="W161" s="17">
        <f>(255.34-Q161)*100/255.34</f>
        <v>0.6161719015169389</v>
      </c>
      <c r="X161" s="14" t="s">
        <v>14</v>
      </c>
      <c r="Y161" s="14"/>
    </row>
    <row r="162" spans="1:25" x14ac:dyDescent="0.3">
      <c r="A162" t="s">
        <v>398</v>
      </c>
      <c r="B162" t="s">
        <v>399</v>
      </c>
      <c r="C162" s="7">
        <v>1</v>
      </c>
      <c r="D162" t="s">
        <v>10</v>
      </c>
      <c r="E162" t="s">
        <v>11</v>
      </c>
      <c r="F162" t="s">
        <v>400</v>
      </c>
      <c r="H162" t="s">
        <v>401</v>
      </c>
      <c r="N162">
        <v>40271</v>
      </c>
      <c r="P162" s="8">
        <v>215.03333333333333</v>
      </c>
      <c r="Q162" s="8">
        <v>209.03333333333333</v>
      </c>
      <c r="R162" s="8"/>
      <c r="S162" s="8"/>
      <c r="T162" s="8"/>
      <c r="U162" s="8"/>
      <c r="V162" s="8">
        <v>217.86666666666667</v>
      </c>
      <c r="W162" s="5"/>
      <c r="X162" t="s">
        <v>14</v>
      </c>
      <c r="Y162" s="9" t="s">
        <v>15</v>
      </c>
    </row>
    <row r="163" spans="1:25" x14ac:dyDescent="0.3">
      <c r="A163" t="s">
        <v>402</v>
      </c>
      <c r="B163" t="s">
        <v>403</v>
      </c>
      <c r="C163" s="7">
        <v>6.3</v>
      </c>
      <c r="D163" t="s">
        <v>10</v>
      </c>
      <c r="E163" t="s">
        <v>11</v>
      </c>
      <c r="F163" t="s">
        <v>404</v>
      </c>
      <c r="H163" t="s">
        <v>405</v>
      </c>
      <c r="N163">
        <v>825898</v>
      </c>
      <c r="P163" s="8">
        <v>302.5333333333333</v>
      </c>
      <c r="Q163" s="8">
        <v>300.76666666666665</v>
      </c>
      <c r="R163" s="8"/>
      <c r="S163" s="8"/>
      <c r="T163" s="8">
        <v>298.73333333333329</v>
      </c>
      <c r="U163" s="8"/>
      <c r="V163" s="8"/>
      <c r="W163" s="5"/>
      <c r="X163" t="s">
        <v>14</v>
      </c>
      <c r="Y163" s="9" t="s">
        <v>15</v>
      </c>
    </row>
    <row r="164" spans="1:25" x14ac:dyDescent="0.3">
      <c r="A164" t="s">
        <v>406</v>
      </c>
      <c r="B164" t="s">
        <v>407</v>
      </c>
      <c r="C164" s="7">
        <v>8.3000000000000007</v>
      </c>
      <c r="D164" t="s">
        <v>10</v>
      </c>
      <c r="E164" t="s">
        <v>11</v>
      </c>
      <c r="F164" t="s">
        <v>408</v>
      </c>
      <c r="H164" t="s">
        <v>409</v>
      </c>
      <c r="N164">
        <v>39263</v>
      </c>
      <c r="P164" s="8">
        <v>269.03333333333336</v>
      </c>
      <c r="Q164" s="8">
        <v>267.93333333333334</v>
      </c>
      <c r="R164" s="8"/>
      <c r="S164" s="8"/>
      <c r="T164" s="8"/>
      <c r="U164" s="8"/>
      <c r="V164" s="8">
        <v>277.53333333333336</v>
      </c>
      <c r="W164" s="5"/>
      <c r="X164" t="s">
        <v>14</v>
      </c>
      <c r="Y164" s="9" t="s">
        <v>15</v>
      </c>
    </row>
    <row r="165" spans="1:25" x14ac:dyDescent="0.3">
      <c r="A165" t="s">
        <v>410</v>
      </c>
      <c r="B165" t="s">
        <v>411</v>
      </c>
      <c r="C165" s="7">
        <v>19.100000000000001</v>
      </c>
      <c r="D165" t="s">
        <v>10</v>
      </c>
      <c r="E165" t="s">
        <v>11</v>
      </c>
      <c r="F165" t="s">
        <v>412</v>
      </c>
      <c r="H165" t="s">
        <v>413</v>
      </c>
      <c r="N165">
        <v>1968980</v>
      </c>
      <c r="P165" s="8">
        <v>366.3</v>
      </c>
      <c r="Q165" s="8"/>
      <c r="R165" s="8">
        <v>366.79999999999995</v>
      </c>
      <c r="S165" s="8"/>
      <c r="T165" s="8"/>
      <c r="U165" s="8"/>
      <c r="V165" s="8"/>
      <c r="W165" s="5"/>
      <c r="X165" t="s">
        <v>14</v>
      </c>
      <c r="Y165" s="9" t="s">
        <v>15</v>
      </c>
    </row>
    <row r="166" spans="1:25" x14ac:dyDescent="0.3">
      <c r="A166" t="s">
        <v>414</v>
      </c>
      <c r="B166" t="s">
        <v>243</v>
      </c>
      <c r="C166" s="7">
        <v>5.5</v>
      </c>
      <c r="D166" t="s">
        <v>10</v>
      </c>
      <c r="E166" t="s">
        <v>11</v>
      </c>
      <c r="F166" t="s">
        <v>415</v>
      </c>
      <c r="H166" t="s">
        <v>416</v>
      </c>
      <c r="N166">
        <v>39354</v>
      </c>
      <c r="P166" s="8">
        <v>241.1</v>
      </c>
      <c r="Q166" s="8">
        <v>249.26666666666665</v>
      </c>
      <c r="R166" s="8"/>
      <c r="S166" s="8"/>
      <c r="T166" s="8"/>
      <c r="U166" s="8"/>
      <c r="V166" s="8">
        <v>247.43333333333331</v>
      </c>
      <c r="W166" s="5"/>
      <c r="X166" t="s">
        <v>14</v>
      </c>
      <c r="Y166" s="9" t="s">
        <v>15</v>
      </c>
    </row>
    <row r="167" spans="1:25" x14ac:dyDescent="0.3">
      <c r="A167" t="s">
        <v>417</v>
      </c>
      <c r="B167" t="s">
        <v>418</v>
      </c>
      <c r="C167" s="7">
        <v>14.5</v>
      </c>
      <c r="D167" t="s">
        <v>10</v>
      </c>
      <c r="E167" t="s">
        <v>11</v>
      </c>
      <c r="F167" t="s">
        <v>419</v>
      </c>
      <c r="H167" t="s">
        <v>420</v>
      </c>
      <c r="N167">
        <v>1968593</v>
      </c>
      <c r="P167" s="8">
        <v>280.56666666666666</v>
      </c>
      <c r="Q167" s="8">
        <v>276.59999999999997</v>
      </c>
      <c r="R167" s="8"/>
      <c r="S167" s="8"/>
      <c r="T167" s="8">
        <v>267.83333333333331</v>
      </c>
      <c r="U167" s="8"/>
      <c r="V167" s="8"/>
      <c r="W167" s="5"/>
      <c r="X167" t="s">
        <v>14</v>
      </c>
      <c r="Y167" s="9" t="s">
        <v>15</v>
      </c>
    </row>
    <row r="168" spans="1:25" x14ac:dyDescent="0.3">
      <c r="A168" t="s">
        <v>421</v>
      </c>
      <c r="B168" t="s">
        <v>422</v>
      </c>
      <c r="C168" s="7">
        <v>16.899999999999999</v>
      </c>
      <c r="D168" t="s">
        <v>10</v>
      </c>
      <c r="E168" t="s">
        <v>11</v>
      </c>
      <c r="F168" t="s">
        <v>423</v>
      </c>
      <c r="H168" t="s">
        <v>424</v>
      </c>
      <c r="N168">
        <v>36783</v>
      </c>
      <c r="P168" s="8">
        <v>267.3</v>
      </c>
      <c r="Q168" s="8">
        <v>275.96666666666664</v>
      </c>
      <c r="R168" s="8">
        <v>272.46666666666664</v>
      </c>
      <c r="S168" s="8"/>
      <c r="T168" s="8"/>
      <c r="U168" s="8"/>
      <c r="V168" s="8">
        <v>272.96666666666664</v>
      </c>
      <c r="W168" s="5"/>
      <c r="X168" t="s">
        <v>14</v>
      </c>
      <c r="Y168" s="9" t="s">
        <v>15</v>
      </c>
    </row>
    <row r="169" spans="1:25" x14ac:dyDescent="0.3">
      <c r="A169" t="s">
        <v>425</v>
      </c>
      <c r="B169" t="s">
        <v>426</v>
      </c>
      <c r="C169" s="7">
        <v>6.8</v>
      </c>
      <c r="D169" t="s">
        <v>10</v>
      </c>
      <c r="E169" t="s">
        <v>11</v>
      </c>
      <c r="F169" t="s">
        <v>427</v>
      </c>
      <c r="H169" t="s">
        <v>428</v>
      </c>
      <c r="N169">
        <v>1968990</v>
      </c>
      <c r="P169" s="8">
        <v>217.63333333333333</v>
      </c>
      <c r="Q169" s="8">
        <v>222.13333333333333</v>
      </c>
      <c r="R169" s="8">
        <v>221.80000000000004</v>
      </c>
      <c r="S169" s="8"/>
      <c r="T169" s="8">
        <v>217.43333333333337</v>
      </c>
      <c r="U169" s="8">
        <v>214.30000000000004</v>
      </c>
      <c r="V169" s="8">
        <v>216.86666666666667</v>
      </c>
      <c r="W169" s="5"/>
      <c r="X169" t="s">
        <v>14</v>
      </c>
      <c r="Y169" s="9" t="s">
        <v>15</v>
      </c>
    </row>
    <row r="170" spans="1:25" x14ac:dyDescent="0.3">
      <c r="A170" t="s">
        <v>429</v>
      </c>
      <c r="B170" t="s">
        <v>430</v>
      </c>
      <c r="C170" s="7">
        <v>12.8</v>
      </c>
      <c r="D170" t="s">
        <v>10</v>
      </c>
      <c r="E170" t="s">
        <v>11</v>
      </c>
      <c r="F170" t="s">
        <v>431</v>
      </c>
      <c r="H170" t="s">
        <v>432</v>
      </c>
      <c r="N170">
        <v>1968992</v>
      </c>
      <c r="P170" s="8">
        <v>269.93333333333334</v>
      </c>
      <c r="Q170" s="8">
        <v>270.96666666666664</v>
      </c>
      <c r="R170" s="8"/>
      <c r="S170" s="8"/>
      <c r="T170" s="8"/>
      <c r="U170" s="8"/>
      <c r="V170" s="8">
        <v>290.7</v>
      </c>
      <c r="W170" s="5"/>
      <c r="X170" t="s">
        <v>14</v>
      </c>
      <c r="Y170" s="9" t="s">
        <v>15</v>
      </c>
    </row>
    <row r="171" spans="1:25" x14ac:dyDescent="0.3">
      <c r="A171" t="s">
        <v>433</v>
      </c>
      <c r="B171" t="s">
        <v>434</v>
      </c>
      <c r="C171" s="7">
        <v>10.9</v>
      </c>
      <c r="D171" t="s">
        <v>10</v>
      </c>
      <c r="E171" t="s">
        <v>11</v>
      </c>
      <c r="F171" t="s">
        <v>435</v>
      </c>
      <c r="H171" t="s">
        <v>436</v>
      </c>
      <c r="N171">
        <v>1968991</v>
      </c>
      <c r="P171" s="8"/>
      <c r="Q171" s="8">
        <v>324.26666666666665</v>
      </c>
      <c r="R171" s="8"/>
      <c r="S171" s="8"/>
      <c r="T171" s="8">
        <v>323.43333333333334</v>
      </c>
      <c r="U171" s="8"/>
      <c r="V171" s="8"/>
      <c r="W171" s="5"/>
      <c r="X171" t="s">
        <v>14</v>
      </c>
      <c r="Y171" s="9" t="s">
        <v>15</v>
      </c>
    </row>
    <row r="172" spans="1:25" x14ac:dyDescent="0.3">
      <c r="A172" t="s">
        <v>437</v>
      </c>
      <c r="B172" t="s">
        <v>438</v>
      </c>
      <c r="C172" s="7">
        <v>14.8</v>
      </c>
      <c r="D172" t="s">
        <v>10</v>
      </c>
      <c r="E172" t="s">
        <v>11</v>
      </c>
      <c r="F172" t="s">
        <v>439</v>
      </c>
      <c r="H172" t="s">
        <v>440</v>
      </c>
      <c r="N172">
        <v>59754</v>
      </c>
      <c r="P172" s="8"/>
      <c r="Q172" s="8">
        <v>303.5</v>
      </c>
      <c r="R172" s="8"/>
      <c r="S172" s="8"/>
      <c r="T172" s="8"/>
      <c r="U172" s="8"/>
      <c r="V172" s="8">
        <v>309.4666666666667</v>
      </c>
      <c r="W172" s="5"/>
      <c r="X172" t="s">
        <v>14</v>
      </c>
      <c r="Y172" s="9" t="s">
        <v>15</v>
      </c>
    </row>
    <row r="173" spans="1:25" x14ac:dyDescent="0.3">
      <c r="A173" t="s">
        <v>441</v>
      </c>
      <c r="B173" t="s">
        <v>442</v>
      </c>
      <c r="C173" s="7">
        <v>16.899999999999999</v>
      </c>
      <c r="D173" t="s">
        <v>10</v>
      </c>
      <c r="E173" t="s">
        <v>11</v>
      </c>
      <c r="F173" t="s">
        <v>443</v>
      </c>
      <c r="H173" t="s">
        <v>444</v>
      </c>
      <c r="N173">
        <v>1968981</v>
      </c>
      <c r="P173" s="8">
        <v>298.10000000000002</v>
      </c>
      <c r="Q173" s="8">
        <v>295</v>
      </c>
      <c r="R173" s="8"/>
      <c r="S173" s="8"/>
      <c r="T173" s="8">
        <v>287.06666666666666</v>
      </c>
      <c r="U173" s="8"/>
      <c r="V173" s="8"/>
      <c r="W173" s="5"/>
      <c r="X173" t="s">
        <v>14</v>
      </c>
      <c r="Y173" s="9" t="s">
        <v>15</v>
      </c>
    </row>
    <row r="174" spans="1:25" x14ac:dyDescent="0.3">
      <c r="A174" t="s">
        <v>445</v>
      </c>
      <c r="B174" t="s">
        <v>446</v>
      </c>
      <c r="C174" s="7">
        <v>6.5</v>
      </c>
      <c r="D174" t="s">
        <v>10</v>
      </c>
      <c r="E174" t="s">
        <v>11</v>
      </c>
      <c r="F174" t="s">
        <v>447</v>
      </c>
      <c r="H174" t="s">
        <v>448</v>
      </c>
      <c r="N174">
        <v>1968983</v>
      </c>
      <c r="P174" s="8"/>
      <c r="Q174" s="8"/>
      <c r="R174" s="8"/>
      <c r="S174" s="8"/>
      <c r="T174" s="8">
        <v>166.83333333333334</v>
      </c>
      <c r="U174" s="8"/>
      <c r="V174" s="8"/>
      <c r="W174" s="5"/>
      <c r="X174" t="s">
        <v>14</v>
      </c>
      <c r="Y174" s="9" t="s">
        <v>15</v>
      </c>
    </row>
    <row r="175" spans="1:25" x14ac:dyDescent="0.3">
      <c r="A175" t="s">
        <v>449</v>
      </c>
      <c r="B175" t="s">
        <v>450</v>
      </c>
      <c r="C175" s="7">
        <v>12.1</v>
      </c>
      <c r="D175" t="s">
        <v>10</v>
      </c>
      <c r="E175" t="s">
        <v>11</v>
      </c>
      <c r="F175" t="s">
        <v>451</v>
      </c>
      <c r="H175" t="s">
        <v>452</v>
      </c>
      <c r="N175">
        <v>1968989</v>
      </c>
      <c r="P175" s="8">
        <v>281.63333333333338</v>
      </c>
      <c r="Q175" s="8">
        <v>284.43333333333334</v>
      </c>
      <c r="R175" s="8"/>
      <c r="S175" s="8"/>
      <c r="T175" s="8"/>
      <c r="U175" s="8"/>
      <c r="V175" s="8">
        <v>286.00000000000006</v>
      </c>
      <c r="W175" s="5"/>
      <c r="X175" t="s">
        <v>14</v>
      </c>
      <c r="Y175" s="9" t="s">
        <v>15</v>
      </c>
    </row>
    <row r="176" spans="1:25" x14ac:dyDescent="0.3">
      <c r="A176" t="s">
        <v>453</v>
      </c>
      <c r="B176" t="s">
        <v>454</v>
      </c>
      <c r="C176" s="7">
        <v>8.1</v>
      </c>
      <c r="D176" t="s">
        <v>10</v>
      </c>
      <c r="E176" t="s">
        <v>11</v>
      </c>
      <c r="F176" t="s">
        <v>455</v>
      </c>
      <c r="H176" t="s">
        <v>456</v>
      </c>
      <c r="N176">
        <v>62004</v>
      </c>
      <c r="P176" s="8">
        <v>199.5</v>
      </c>
      <c r="Q176" s="8">
        <v>204.76666666666665</v>
      </c>
      <c r="R176" s="8">
        <v>198.83333333333334</v>
      </c>
      <c r="S176" s="8"/>
      <c r="T176" s="8"/>
      <c r="U176" s="8"/>
      <c r="V176" s="8"/>
      <c r="W176" s="5"/>
      <c r="X176" t="s">
        <v>14</v>
      </c>
      <c r="Y176" s="9" t="s">
        <v>15</v>
      </c>
    </row>
    <row r="177" spans="1:25" x14ac:dyDescent="0.3">
      <c r="A177" t="s">
        <v>457</v>
      </c>
      <c r="B177" t="s">
        <v>458</v>
      </c>
      <c r="C177" s="7">
        <v>13.7</v>
      </c>
      <c r="D177" t="s">
        <v>10</v>
      </c>
      <c r="E177" t="s">
        <v>11</v>
      </c>
      <c r="F177" t="s">
        <v>459</v>
      </c>
      <c r="H177" t="s">
        <v>460</v>
      </c>
      <c r="N177">
        <v>102941</v>
      </c>
      <c r="P177" s="8">
        <v>262.70000000000005</v>
      </c>
      <c r="Q177" s="8">
        <v>261.16666666666669</v>
      </c>
      <c r="R177" s="8"/>
      <c r="S177" s="8"/>
      <c r="T177" s="8"/>
      <c r="U177" s="8">
        <v>256.76666666666665</v>
      </c>
      <c r="V177" s="8">
        <v>263.3</v>
      </c>
      <c r="W177" s="5"/>
      <c r="X177" t="s">
        <v>14</v>
      </c>
      <c r="Y177" s="9" t="s">
        <v>15</v>
      </c>
    </row>
    <row r="178" spans="1:25" x14ac:dyDescent="0.3">
      <c r="A178" t="s">
        <v>461</v>
      </c>
      <c r="B178" t="s">
        <v>462</v>
      </c>
      <c r="C178" s="7">
        <v>4.3</v>
      </c>
      <c r="D178" t="s">
        <v>10</v>
      </c>
      <c r="E178" t="s">
        <v>11</v>
      </c>
      <c r="F178" t="s">
        <v>463</v>
      </c>
      <c r="H178" t="s">
        <v>464</v>
      </c>
      <c r="N178">
        <v>1968986</v>
      </c>
      <c r="P178" s="8">
        <v>198.6</v>
      </c>
      <c r="Q178" s="8">
        <v>202.83333333333334</v>
      </c>
      <c r="R178" s="8"/>
      <c r="S178" s="8"/>
      <c r="T178" s="8"/>
      <c r="U178" s="8"/>
      <c r="V178" s="8"/>
      <c r="W178" s="5"/>
      <c r="X178" t="s">
        <v>14</v>
      </c>
      <c r="Y178" s="9" t="s">
        <v>15</v>
      </c>
    </row>
    <row r="179" spans="1:25" x14ac:dyDescent="0.3">
      <c r="A179" t="s">
        <v>465</v>
      </c>
      <c r="B179" t="s">
        <v>466</v>
      </c>
      <c r="C179" s="7">
        <v>3.2</v>
      </c>
      <c r="D179" t="s">
        <v>10</v>
      </c>
      <c r="E179" t="s">
        <v>11</v>
      </c>
      <c r="F179" t="s">
        <v>467</v>
      </c>
      <c r="H179" t="s">
        <v>468</v>
      </c>
      <c r="N179">
        <v>1968987</v>
      </c>
      <c r="P179" s="8">
        <v>213.6</v>
      </c>
      <c r="Q179" s="8">
        <v>216.56666666666669</v>
      </c>
      <c r="R179" s="8"/>
      <c r="S179" s="8"/>
      <c r="T179" s="8">
        <v>203.5</v>
      </c>
      <c r="U179" s="8"/>
      <c r="V179" s="8"/>
      <c r="W179" s="5"/>
      <c r="X179" t="s">
        <v>14</v>
      </c>
      <c r="Y179" s="9" t="s">
        <v>15</v>
      </c>
    </row>
    <row r="180" spans="1:25" x14ac:dyDescent="0.3">
      <c r="A180" t="s">
        <v>469</v>
      </c>
      <c r="B180" t="s">
        <v>61</v>
      </c>
      <c r="C180" s="7">
        <v>2.8</v>
      </c>
      <c r="D180" t="s">
        <v>10</v>
      </c>
      <c r="E180" t="s">
        <v>11</v>
      </c>
      <c r="F180" t="s">
        <v>470</v>
      </c>
      <c r="H180" t="s">
        <v>471</v>
      </c>
      <c r="N180">
        <v>1968988</v>
      </c>
      <c r="P180" s="8"/>
      <c r="Q180" s="8">
        <v>195.73333333333335</v>
      </c>
      <c r="R180" s="8"/>
      <c r="S180" s="8"/>
      <c r="T180" s="8"/>
      <c r="U180" s="8"/>
      <c r="V180" s="8"/>
      <c r="W180" s="5"/>
      <c r="X180" t="s">
        <v>14</v>
      </c>
      <c r="Y180" s="9" t="s">
        <v>15</v>
      </c>
    </row>
    <row r="181" spans="1:25" x14ac:dyDescent="0.3">
      <c r="A181" t="s">
        <v>472</v>
      </c>
      <c r="B181" t="s">
        <v>473</v>
      </c>
      <c r="C181" s="7">
        <v>2.9</v>
      </c>
      <c r="D181" t="s">
        <v>10</v>
      </c>
      <c r="E181" t="s">
        <v>11</v>
      </c>
      <c r="F181" t="s">
        <v>474</v>
      </c>
      <c r="H181" t="s">
        <v>475</v>
      </c>
      <c r="N181">
        <v>1968985</v>
      </c>
      <c r="P181" s="8"/>
      <c r="Q181" s="8">
        <v>205.96666666666667</v>
      </c>
      <c r="R181" s="8"/>
      <c r="S181" s="8"/>
      <c r="T181" s="8"/>
      <c r="U181" s="8"/>
      <c r="V181" s="8">
        <v>205.9</v>
      </c>
      <c r="W181" s="5"/>
      <c r="X181" t="s">
        <v>14</v>
      </c>
      <c r="Y181" s="9" t="s">
        <v>15</v>
      </c>
    </row>
    <row r="182" spans="1:25" x14ac:dyDescent="0.3">
      <c r="A182" t="s">
        <v>476</v>
      </c>
      <c r="B182" t="s">
        <v>477</v>
      </c>
      <c r="C182" s="7">
        <v>11.1</v>
      </c>
      <c r="D182" t="s">
        <v>10</v>
      </c>
      <c r="E182" t="s">
        <v>11</v>
      </c>
      <c r="F182" t="s">
        <v>478</v>
      </c>
      <c r="H182" t="s">
        <v>479</v>
      </c>
      <c r="N182">
        <v>1968982</v>
      </c>
      <c r="P182" s="8">
        <v>290.36666666666662</v>
      </c>
      <c r="Q182" s="8">
        <v>289.73333333333335</v>
      </c>
      <c r="R182" s="8"/>
      <c r="S182" s="8"/>
      <c r="T182" s="8"/>
      <c r="U182" s="8"/>
      <c r="V182" s="8">
        <v>295.83333333333331</v>
      </c>
      <c r="W182" s="5"/>
      <c r="X182" t="s">
        <v>14</v>
      </c>
      <c r="Y182" s="9" t="s">
        <v>15</v>
      </c>
    </row>
    <row r="183" spans="1:25" x14ac:dyDescent="0.3">
      <c r="A183" t="s">
        <v>480</v>
      </c>
      <c r="B183" t="s">
        <v>306</v>
      </c>
      <c r="C183" s="7">
        <v>1.3</v>
      </c>
      <c r="D183" t="s">
        <v>10</v>
      </c>
      <c r="E183" t="s">
        <v>11</v>
      </c>
      <c r="F183" t="s">
        <v>481</v>
      </c>
      <c r="H183" t="s">
        <v>482</v>
      </c>
      <c r="N183">
        <v>2982</v>
      </c>
      <c r="P183" s="8">
        <v>199</v>
      </c>
      <c r="Q183" s="8"/>
      <c r="R183" s="8"/>
      <c r="S183" s="8"/>
      <c r="T183" s="8"/>
      <c r="U183" s="8"/>
      <c r="V183" s="8">
        <v>200.19999999999996</v>
      </c>
      <c r="W183" s="5"/>
      <c r="X183" t="s">
        <v>14</v>
      </c>
      <c r="Y183" s="9" t="s">
        <v>15</v>
      </c>
    </row>
    <row r="184" spans="1:25" x14ac:dyDescent="0.3">
      <c r="A184" s="10" t="s">
        <v>80</v>
      </c>
      <c r="B184" s="10" t="s">
        <v>81</v>
      </c>
      <c r="C184" s="11">
        <v>0.2</v>
      </c>
      <c r="D184" s="10" t="s">
        <v>10</v>
      </c>
      <c r="E184" s="10"/>
      <c r="F184" s="10"/>
      <c r="G184" s="10"/>
      <c r="H184" s="12"/>
      <c r="I184" s="10"/>
      <c r="J184" s="10"/>
      <c r="K184" s="10"/>
      <c r="L184" s="10"/>
      <c r="M184" s="10"/>
      <c r="N184" s="10"/>
      <c r="O184" s="10"/>
      <c r="P184" s="10"/>
      <c r="Q184" s="13">
        <v>153.6</v>
      </c>
      <c r="R184" s="10"/>
      <c r="S184" s="10"/>
      <c r="T184" s="13"/>
      <c r="U184" s="13"/>
      <c r="V184" s="13"/>
      <c r="W184" s="13">
        <f>(153.73-Q184)*100/153.73</f>
        <v>8.4563845703503199E-2</v>
      </c>
      <c r="X184" s="10" t="s">
        <v>14</v>
      </c>
      <c r="Y184" s="10"/>
    </row>
    <row r="185" spans="1:25" x14ac:dyDescent="0.3">
      <c r="A185" s="10" t="s">
        <v>82</v>
      </c>
      <c r="B185" s="10" t="s">
        <v>83</v>
      </c>
      <c r="C185" s="11">
        <v>0.1</v>
      </c>
      <c r="D185" s="10" t="s">
        <v>10</v>
      </c>
      <c r="E185" s="10"/>
      <c r="F185" s="10"/>
      <c r="G185" s="10"/>
      <c r="H185" s="12"/>
      <c r="I185" s="10"/>
      <c r="J185" s="10"/>
      <c r="K185" s="10"/>
      <c r="L185" s="10"/>
      <c r="M185" s="10"/>
      <c r="N185" s="10"/>
      <c r="O185" s="10"/>
      <c r="P185" s="10"/>
      <c r="Q185" s="13">
        <v>203.6</v>
      </c>
      <c r="R185" s="10"/>
      <c r="S185" s="10"/>
      <c r="T185" s="13"/>
      <c r="U185" s="13"/>
      <c r="V185" s="13"/>
      <c r="W185" s="13">
        <f>(Q185-202.96)*100/202.96</f>
        <v>0.31533307055576781</v>
      </c>
      <c r="X185" s="10" t="s">
        <v>14</v>
      </c>
      <c r="Y185" s="10"/>
    </row>
    <row r="186" spans="1:25" x14ac:dyDescent="0.3">
      <c r="A186" s="10" t="s">
        <v>84</v>
      </c>
      <c r="B186" s="10" t="s">
        <v>85</v>
      </c>
      <c r="C186" s="11">
        <v>0.1</v>
      </c>
      <c r="D186" s="10" t="s">
        <v>10</v>
      </c>
      <c r="E186" s="10"/>
      <c r="F186" s="10"/>
      <c r="G186" s="10"/>
      <c r="H186" s="12"/>
      <c r="I186" s="10"/>
      <c r="J186" s="10"/>
      <c r="K186" s="10"/>
      <c r="L186" s="10"/>
      <c r="M186" s="10"/>
      <c r="N186" s="10"/>
      <c r="O186" s="10"/>
      <c r="P186" s="10"/>
      <c r="Q186" s="13">
        <v>242.96666666666667</v>
      </c>
      <c r="R186" s="10"/>
      <c r="S186" s="10"/>
      <c r="T186" s="13"/>
      <c r="U186" s="13"/>
      <c r="V186" s="13"/>
      <c r="W186" s="13">
        <f>(243.64-Q186)*100/243.64</f>
        <v>0.2763640343676399</v>
      </c>
      <c r="X186" s="10" t="s">
        <v>14</v>
      </c>
      <c r="Y186" s="10"/>
    </row>
    <row r="187" spans="1:25" x14ac:dyDescent="0.3">
      <c r="A187" s="14" t="s">
        <v>86</v>
      </c>
      <c r="B187" s="14" t="s">
        <v>81</v>
      </c>
      <c r="C187" s="15">
        <v>0.2</v>
      </c>
      <c r="D187" s="14" t="s">
        <v>10</v>
      </c>
      <c r="E187" s="14"/>
      <c r="F187" s="14"/>
      <c r="G187" s="14"/>
      <c r="H187" s="16"/>
      <c r="I187" s="14"/>
      <c r="J187" s="14"/>
      <c r="K187" s="14"/>
      <c r="L187" s="14"/>
      <c r="M187" s="14"/>
      <c r="N187" s="14"/>
      <c r="O187" s="14"/>
      <c r="P187" s="14"/>
      <c r="Q187" s="17">
        <v>153.13333333333333</v>
      </c>
      <c r="R187" s="14"/>
      <c r="S187" s="14"/>
      <c r="T187" s="17"/>
      <c r="U187" s="17"/>
      <c r="V187" s="17"/>
      <c r="W187" s="17">
        <f>(153.73-Q187)*100/153.73</f>
        <v>0.38812636874173162</v>
      </c>
      <c r="X187" s="14" t="s">
        <v>14</v>
      </c>
      <c r="Y187" s="14"/>
    </row>
    <row r="188" spans="1:25" x14ac:dyDescent="0.3">
      <c r="A188" s="14" t="s">
        <v>87</v>
      </c>
      <c r="B188" s="14" t="s">
        <v>83</v>
      </c>
      <c r="C188" s="15">
        <v>0.1</v>
      </c>
      <c r="D188" s="14" t="s">
        <v>10</v>
      </c>
      <c r="E188" s="14"/>
      <c r="F188" s="14"/>
      <c r="G188" s="14"/>
      <c r="H188" s="16"/>
      <c r="I188" s="14"/>
      <c r="J188" s="14"/>
      <c r="K188" s="14"/>
      <c r="L188" s="14"/>
      <c r="M188" s="14"/>
      <c r="N188" s="14"/>
      <c r="O188" s="14"/>
      <c r="P188" s="14"/>
      <c r="Q188" s="17">
        <v>203.69999999999996</v>
      </c>
      <c r="R188" s="14"/>
      <c r="S188" s="14"/>
      <c r="T188" s="17"/>
      <c r="U188" s="17"/>
      <c r="V188" s="17"/>
      <c r="W188" s="17">
        <f>(Q188-202.96)*100/202.96</f>
        <v>0.36460386283009077</v>
      </c>
      <c r="X188" s="14" t="s">
        <v>14</v>
      </c>
      <c r="Y188" s="14"/>
    </row>
    <row r="189" spans="1:25" x14ac:dyDescent="0.3">
      <c r="A189" s="14" t="s">
        <v>88</v>
      </c>
      <c r="B189" s="14" t="s">
        <v>85</v>
      </c>
      <c r="C189" s="15">
        <v>0.1</v>
      </c>
      <c r="D189" s="14" t="s">
        <v>10</v>
      </c>
      <c r="E189" s="14"/>
      <c r="F189" s="14"/>
      <c r="G189" s="14"/>
      <c r="H189" s="16"/>
      <c r="I189" s="14"/>
      <c r="J189" s="14"/>
      <c r="K189" s="14"/>
      <c r="L189" s="14"/>
      <c r="M189" s="14"/>
      <c r="N189" s="14"/>
      <c r="O189" s="14"/>
      <c r="P189" s="14"/>
      <c r="Q189" s="17">
        <v>243.83333333333334</v>
      </c>
      <c r="R189" s="14"/>
      <c r="S189" s="14"/>
      <c r="T189" s="17"/>
      <c r="U189" s="17"/>
      <c r="V189" s="17"/>
      <c r="W189" s="17">
        <f>(Q189-243.64)*100/243.64</f>
        <v>7.9352049471907923E-2</v>
      </c>
      <c r="X189" s="14" t="s">
        <v>14</v>
      </c>
      <c r="Y189" s="14"/>
    </row>
    <row r="190" spans="1:25" x14ac:dyDescent="0.3">
      <c r="A190" s="10" t="s">
        <v>89</v>
      </c>
      <c r="B190" s="10" t="s">
        <v>90</v>
      </c>
      <c r="C190" s="11">
        <v>0.1</v>
      </c>
      <c r="D190" s="10"/>
      <c r="E190" s="10" t="s">
        <v>11</v>
      </c>
      <c r="F190" s="10"/>
      <c r="G190" s="10"/>
      <c r="H190" s="12"/>
      <c r="I190" s="10"/>
      <c r="J190" s="10"/>
      <c r="K190" s="10"/>
      <c r="L190" s="10"/>
      <c r="M190" s="10"/>
      <c r="N190" s="10"/>
      <c r="O190" s="10"/>
      <c r="P190" s="10"/>
      <c r="Q190" s="13">
        <v>140.06666666666669</v>
      </c>
      <c r="R190" s="10"/>
      <c r="S190" s="10"/>
      <c r="T190" s="13"/>
      <c r="U190" s="13"/>
      <c r="V190" s="13"/>
      <c r="W190" s="13">
        <f>(140.1-140.04)*100/140.04</f>
        <v>4.2844901456728278E-2</v>
      </c>
      <c r="X190" s="10" t="s">
        <v>14</v>
      </c>
      <c r="Y190" s="10"/>
    </row>
    <row r="191" spans="1:25" x14ac:dyDescent="0.3">
      <c r="A191" s="10" t="s">
        <v>91</v>
      </c>
      <c r="B191" s="10" t="s">
        <v>92</v>
      </c>
      <c r="C191" s="11">
        <v>0.1</v>
      </c>
      <c r="D191" s="10"/>
      <c r="E191" s="10" t="s">
        <v>11</v>
      </c>
      <c r="F191" s="10"/>
      <c r="G191" s="10"/>
      <c r="H191" s="12"/>
      <c r="I191" s="10"/>
      <c r="J191" s="10"/>
      <c r="K191" s="10"/>
      <c r="L191" s="10"/>
      <c r="M191" s="10"/>
      <c r="N191" s="10"/>
      <c r="O191" s="10"/>
      <c r="P191" s="10"/>
      <c r="Q191" s="13">
        <v>180.76666666666665</v>
      </c>
      <c r="R191" s="10"/>
      <c r="S191" s="10"/>
      <c r="T191" s="13"/>
      <c r="U191" s="13"/>
      <c r="V191" s="13"/>
      <c r="W191" s="13">
        <f>(180.77-180.7)*100/180.77</f>
        <v>3.8723239475588644E-2</v>
      </c>
      <c r="X191" s="10" t="s">
        <v>14</v>
      </c>
      <c r="Y191" s="10"/>
    </row>
    <row r="192" spans="1:25" x14ac:dyDescent="0.3">
      <c r="A192" s="10" t="s">
        <v>93</v>
      </c>
      <c r="B192" s="10" t="s">
        <v>94</v>
      </c>
      <c r="C192" s="11">
        <v>0.1</v>
      </c>
      <c r="D192" s="10"/>
      <c r="E192" s="10" t="s">
        <v>11</v>
      </c>
      <c r="F192" s="10"/>
      <c r="G192" s="10"/>
      <c r="H192" s="12"/>
      <c r="I192" s="10"/>
      <c r="J192" s="10"/>
      <c r="K192" s="10"/>
      <c r="L192" s="10"/>
      <c r="M192" s="10"/>
      <c r="N192" s="10"/>
      <c r="O192" s="10"/>
      <c r="P192" s="10"/>
      <c r="Q192" s="13">
        <v>255.43333333333331</v>
      </c>
      <c r="R192" s="10"/>
      <c r="S192" s="10"/>
      <c r="T192" s="13"/>
      <c r="U192" s="13"/>
      <c r="V192" s="13"/>
      <c r="W192" s="13">
        <f>(255.37-255.34)*100/255.34</f>
        <v>1.1749040495026685E-2</v>
      </c>
      <c r="X192" s="10" t="s">
        <v>14</v>
      </c>
      <c r="Y192" s="10"/>
    </row>
    <row r="193" spans="1:25" x14ac:dyDescent="0.3">
      <c r="A193" s="14" t="s">
        <v>95</v>
      </c>
      <c r="B193" s="14" t="s">
        <v>90</v>
      </c>
      <c r="C193" s="15">
        <v>0.1</v>
      </c>
      <c r="D193" s="14"/>
      <c r="E193" s="14" t="s">
        <v>11</v>
      </c>
      <c r="F193" s="14"/>
      <c r="G193" s="14"/>
      <c r="H193" s="16"/>
      <c r="I193" s="14"/>
      <c r="J193" s="14"/>
      <c r="K193" s="14"/>
      <c r="L193" s="14"/>
      <c r="M193" s="14"/>
      <c r="N193" s="14"/>
      <c r="O193" s="14"/>
      <c r="P193" s="14"/>
      <c r="Q193" s="17">
        <v>139.30000000000001</v>
      </c>
      <c r="R193" s="14"/>
      <c r="S193" s="14"/>
      <c r="T193" s="17"/>
      <c r="U193" s="17"/>
      <c r="V193" s="17"/>
      <c r="W193" s="17">
        <f>(140.04-Q193)*100/140.04</f>
        <v>0.5284204512996149</v>
      </c>
      <c r="X193" s="14" t="s">
        <v>14</v>
      </c>
      <c r="Y193" s="14"/>
    </row>
    <row r="194" spans="1:25" x14ac:dyDescent="0.3">
      <c r="A194" s="14" t="s">
        <v>96</v>
      </c>
      <c r="B194" s="14" t="s">
        <v>92</v>
      </c>
      <c r="C194" s="15">
        <v>0.1</v>
      </c>
      <c r="D194" s="14"/>
      <c r="E194" s="14" t="s">
        <v>11</v>
      </c>
      <c r="F194" s="14"/>
      <c r="G194" s="14"/>
      <c r="H194" s="16"/>
      <c r="I194" s="14"/>
      <c r="J194" s="14"/>
      <c r="K194" s="14"/>
      <c r="L194" s="14"/>
      <c r="M194" s="14"/>
      <c r="N194" s="14"/>
      <c r="O194" s="14"/>
      <c r="P194" s="14"/>
      <c r="Q194" s="17">
        <v>179.69999999999996</v>
      </c>
      <c r="R194" s="14"/>
      <c r="S194" s="14"/>
      <c r="T194" s="17"/>
      <c r="U194" s="17"/>
      <c r="V194" s="17"/>
      <c r="W194" s="17">
        <f>(180.77-Q194)*100/180.77</f>
        <v>0.5919123748409858</v>
      </c>
      <c r="X194" s="14" t="s">
        <v>14</v>
      </c>
      <c r="Y194" s="14"/>
    </row>
    <row r="195" spans="1:25" x14ac:dyDescent="0.3">
      <c r="A195" s="14" t="s">
        <v>97</v>
      </c>
      <c r="B195" s="14" t="s">
        <v>94</v>
      </c>
      <c r="C195" s="15">
        <v>0.1</v>
      </c>
      <c r="D195" s="14"/>
      <c r="E195" s="14" t="s">
        <v>11</v>
      </c>
      <c r="F195" s="14"/>
      <c r="G195" s="14"/>
      <c r="H195" s="16"/>
      <c r="I195" s="14"/>
      <c r="J195" s="14"/>
      <c r="K195" s="14"/>
      <c r="L195" s="14"/>
      <c r="M195" s="14"/>
      <c r="N195" s="14"/>
      <c r="O195" s="14"/>
      <c r="P195" s="14"/>
      <c r="Q195" s="17">
        <v>253.76666666666665</v>
      </c>
      <c r="R195" s="14"/>
      <c r="S195" s="14"/>
      <c r="T195" s="17"/>
      <c r="U195" s="17"/>
      <c r="V195" s="17"/>
      <c r="W195" s="17">
        <f>(255.34-Q195)*100/255.34</f>
        <v>0.6161719015169389</v>
      </c>
      <c r="X195" s="14" t="s">
        <v>14</v>
      </c>
      <c r="Y195" s="14"/>
    </row>
    <row r="196" spans="1:25" x14ac:dyDescent="0.3">
      <c r="A196" t="s">
        <v>483</v>
      </c>
      <c r="B196" t="s">
        <v>484</v>
      </c>
      <c r="C196" s="7">
        <v>11.2</v>
      </c>
      <c r="D196" t="s">
        <v>10</v>
      </c>
      <c r="E196" t="s">
        <v>11</v>
      </c>
      <c r="F196" t="s">
        <v>485</v>
      </c>
      <c r="H196" t="s">
        <v>486</v>
      </c>
      <c r="N196">
        <v>59319</v>
      </c>
      <c r="P196" s="8">
        <v>283.83333333333331</v>
      </c>
      <c r="Q196" s="8">
        <v>280.5</v>
      </c>
      <c r="R196" s="8"/>
      <c r="S196" s="8"/>
      <c r="T196" s="8"/>
      <c r="U196" s="8"/>
      <c r="V196" s="8">
        <v>284.46666666666664</v>
      </c>
      <c r="W196" s="5"/>
      <c r="X196" t="s">
        <v>14</v>
      </c>
      <c r="Y196" s="9" t="s">
        <v>15</v>
      </c>
    </row>
    <row r="197" spans="1:25" x14ac:dyDescent="0.3">
      <c r="A197" t="s">
        <v>487</v>
      </c>
      <c r="B197" t="s">
        <v>488</v>
      </c>
      <c r="C197" s="7">
        <v>5.4</v>
      </c>
      <c r="D197" t="s">
        <v>10</v>
      </c>
      <c r="E197" t="s">
        <v>11</v>
      </c>
      <c r="F197" t="s">
        <v>489</v>
      </c>
      <c r="H197" t="s">
        <v>490</v>
      </c>
      <c r="N197">
        <v>5316</v>
      </c>
      <c r="P197" s="8"/>
      <c r="Q197" s="8"/>
      <c r="R197" s="8"/>
      <c r="S197" s="8">
        <v>207.19999999999996</v>
      </c>
      <c r="T197" s="8">
        <v>201.06666666666669</v>
      </c>
      <c r="U197" s="8"/>
      <c r="V197" s="8"/>
      <c r="W197" s="5"/>
      <c r="X197" t="s">
        <v>14</v>
      </c>
      <c r="Y197" s="9" t="s">
        <v>15</v>
      </c>
    </row>
    <row r="198" spans="1:25" x14ac:dyDescent="0.3">
      <c r="A198" t="s">
        <v>491</v>
      </c>
      <c r="B198" t="s">
        <v>492</v>
      </c>
      <c r="C198" s="7">
        <v>12.5</v>
      </c>
      <c r="D198" t="s">
        <v>10</v>
      </c>
      <c r="E198" t="s">
        <v>11</v>
      </c>
      <c r="F198" t="s">
        <v>493</v>
      </c>
      <c r="H198" t="s">
        <v>494</v>
      </c>
      <c r="N198">
        <v>59547</v>
      </c>
      <c r="P198" s="8">
        <v>290.43333333333334</v>
      </c>
      <c r="Q198" s="8">
        <v>288.63333333333333</v>
      </c>
      <c r="R198" s="8"/>
      <c r="S198" s="8"/>
      <c r="T198" s="8"/>
      <c r="U198" s="8"/>
      <c r="V198" s="8">
        <v>293.73333333333335</v>
      </c>
      <c r="W198" s="5"/>
      <c r="X198" t="s">
        <v>14</v>
      </c>
      <c r="Y198" s="9" t="s">
        <v>15</v>
      </c>
    </row>
    <row r="199" spans="1:25" x14ac:dyDescent="0.3">
      <c r="A199" t="s">
        <v>495</v>
      </c>
      <c r="B199" t="s">
        <v>263</v>
      </c>
      <c r="C199" s="7">
        <v>11.6</v>
      </c>
      <c r="D199" t="s">
        <v>10</v>
      </c>
      <c r="E199" t="s">
        <v>11</v>
      </c>
      <c r="F199" t="s">
        <v>496</v>
      </c>
      <c r="H199" t="s">
        <v>497</v>
      </c>
      <c r="N199">
        <v>1968963</v>
      </c>
      <c r="P199" s="8">
        <v>286.43333333333334</v>
      </c>
      <c r="Q199" s="8">
        <v>283.53333333333336</v>
      </c>
      <c r="R199" s="8"/>
      <c r="S199" s="8"/>
      <c r="T199" s="8"/>
      <c r="U199" s="8"/>
      <c r="V199" s="8">
        <v>287.43333333333334</v>
      </c>
      <c r="W199" s="5"/>
      <c r="X199" t="s">
        <v>14</v>
      </c>
      <c r="Y199" s="9" t="s">
        <v>15</v>
      </c>
    </row>
    <row r="200" spans="1:25" x14ac:dyDescent="0.3">
      <c r="A200" t="s">
        <v>498</v>
      </c>
      <c r="B200" t="s">
        <v>499</v>
      </c>
      <c r="C200" s="7">
        <v>10.1</v>
      </c>
      <c r="D200" t="s">
        <v>10</v>
      </c>
      <c r="E200" t="s">
        <v>11</v>
      </c>
      <c r="F200" t="s">
        <v>500</v>
      </c>
      <c r="H200" t="s">
        <v>501</v>
      </c>
      <c r="N200">
        <v>83742</v>
      </c>
      <c r="P200" s="8">
        <v>281.33333333333331</v>
      </c>
      <c r="Q200" s="8">
        <v>282.66666666666669</v>
      </c>
      <c r="R200" s="8"/>
      <c r="S200" s="8"/>
      <c r="T200" s="8"/>
      <c r="U200" s="8"/>
      <c r="V200" s="8">
        <v>285.5</v>
      </c>
      <c r="W200" s="5"/>
      <c r="X200" t="s">
        <v>14</v>
      </c>
      <c r="Y200" s="9" t="s">
        <v>15</v>
      </c>
    </row>
    <row r="201" spans="1:25" x14ac:dyDescent="0.3">
      <c r="A201" t="s">
        <v>502</v>
      </c>
      <c r="B201" t="s">
        <v>503</v>
      </c>
      <c r="C201" s="7">
        <v>13.6</v>
      </c>
      <c r="D201" t="s">
        <v>10</v>
      </c>
      <c r="E201" t="s">
        <v>11</v>
      </c>
      <c r="F201" t="s">
        <v>504</v>
      </c>
      <c r="H201" t="s">
        <v>505</v>
      </c>
      <c r="N201">
        <v>1968993</v>
      </c>
      <c r="P201" s="8"/>
      <c r="Q201" s="8">
        <v>303.13333333333338</v>
      </c>
      <c r="R201" s="8"/>
      <c r="S201" s="8"/>
      <c r="T201" s="8"/>
      <c r="U201" s="8"/>
      <c r="V201" s="8"/>
      <c r="W201" s="5"/>
      <c r="X201" t="s">
        <v>14</v>
      </c>
      <c r="Y201" s="9" t="s">
        <v>15</v>
      </c>
    </row>
    <row r="202" spans="1:25" x14ac:dyDescent="0.3">
      <c r="A202" t="s">
        <v>506</v>
      </c>
      <c r="B202" t="s">
        <v>507</v>
      </c>
      <c r="C202" s="7">
        <v>13.6</v>
      </c>
      <c r="D202" t="s">
        <v>10</v>
      </c>
      <c r="E202" t="s">
        <v>11</v>
      </c>
      <c r="F202" t="s">
        <v>508</v>
      </c>
      <c r="H202" t="s">
        <v>509</v>
      </c>
      <c r="N202">
        <v>61193</v>
      </c>
      <c r="P202" s="8">
        <v>303.23333333333335</v>
      </c>
      <c r="Q202" s="8">
        <v>307.43333333333334</v>
      </c>
      <c r="R202" s="8">
        <v>307.56666666666666</v>
      </c>
      <c r="S202" s="8"/>
      <c r="T202" s="8">
        <v>298.96666666666664</v>
      </c>
      <c r="U202" s="8"/>
      <c r="V202" s="8"/>
      <c r="W202" s="5"/>
      <c r="X202" t="s">
        <v>14</v>
      </c>
      <c r="Y202" s="9" t="s">
        <v>15</v>
      </c>
    </row>
    <row r="203" spans="1:25" x14ac:dyDescent="0.3">
      <c r="A203" t="s">
        <v>510</v>
      </c>
      <c r="B203" t="s">
        <v>511</v>
      </c>
      <c r="C203" s="7">
        <v>12.5</v>
      </c>
      <c r="D203" t="s">
        <v>10</v>
      </c>
      <c r="E203" t="s">
        <v>11</v>
      </c>
      <c r="F203" t="s">
        <v>512</v>
      </c>
      <c r="H203" t="s">
        <v>513</v>
      </c>
      <c r="N203">
        <v>43206</v>
      </c>
      <c r="P203" s="8"/>
      <c r="Q203" s="8">
        <v>295.06666666666666</v>
      </c>
      <c r="R203" s="8">
        <v>295.03333333333336</v>
      </c>
      <c r="S203" s="8"/>
      <c r="T203" s="8">
        <v>282.96666666666664</v>
      </c>
      <c r="U203" s="8"/>
      <c r="V203" s="8"/>
      <c r="W203" s="5"/>
      <c r="X203" t="s">
        <v>14</v>
      </c>
      <c r="Y203" s="9" t="s">
        <v>15</v>
      </c>
    </row>
    <row r="204" spans="1:25" x14ac:dyDescent="0.3">
      <c r="A204" t="s">
        <v>514</v>
      </c>
      <c r="B204" t="s">
        <v>515</v>
      </c>
      <c r="C204" s="7">
        <v>12.4</v>
      </c>
      <c r="D204" t="s">
        <v>10</v>
      </c>
      <c r="E204" t="s">
        <v>11</v>
      </c>
      <c r="F204" t="s">
        <v>516</v>
      </c>
      <c r="H204" t="s">
        <v>517</v>
      </c>
      <c r="N204">
        <v>40493</v>
      </c>
      <c r="P204" s="8">
        <v>292.40000000000003</v>
      </c>
      <c r="Q204" s="8">
        <v>286.06666666666666</v>
      </c>
      <c r="R204" s="8"/>
      <c r="S204" s="8"/>
      <c r="T204" s="8">
        <v>282.2</v>
      </c>
      <c r="U204" s="8"/>
      <c r="V204" s="8"/>
      <c r="W204" s="5"/>
      <c r="X204" t="s">
        <v>14</v>
      </c>
      <c r="Y204" s="9" t="s">
        <v>15</v>
      </c>
    </row>
    <row r="205" spans="1:25" x14ac:dyDescent="0.3">
      <c r="A205" t="s">
        <v>518</v>
      </c>
      <c r="B205" t="s">
        <v>519</v>
      </c>
      <c r="C205" s="7">
        <v>6.8</v>
      </c>
      <c r="D205" t="s">
        <v>10</v>
      </c>
      <c r="E205" t="s">
        <v>11</v>
      </c>
      <c r="F205" t="s">
        <v>520</v>
      </c>
      <c r="H205" t="s">
        <v>521</v>
      </c>
      <c r="N205">
        <v>40307</v>
      </c>
      <c r="P205" s="8">
        <v>245.6</v>
      </c>
      <c r="Q205" s="8">
        <v>242.4</v>
      </c>
      <c r="R205" s="8"/>
      <c r="S205" s="8"/>
      <c r="T205" s="8"/>
      <c r="U205" s="8"/>
      <c r="V205" s="8">
        <v>249.76666666666665</v>
      </c>
      <c r="W205" s="5"/>
      <c r="X205" t="s">
        <v>14</v>
      </c>
      <c r="Y205" s="9" t="s">
        <v>15</v>
      </c>
    </row>
    <row r="206" spans="1:25" x14ac:dyDescent="0.3">
      <c r="A206" t="s">
        <v>522</v>
      </c>
      <c r="B206" t="s">
        <v>523</v>
      </c>
      <c r="C206" s="7">
        <v>16.899999999999999</v>
      </c>
      <c r="D206" t="s">
        <v>10</v>
      </c>
      <c r="E206" t="s">
        <v>11</v>
      </c>
      <c r="F206" t="s">
        <v>524</v>
      </c>
      <c r="H206" t="s">
        <v>525</v>
      </c>
      <c r="N206">
        <v>60024</v>
      </c>
      <c r="P206" s="8">
        <v>317.33333333333331</v>
      </c>
      <c r="Q206" s="8">
        <v>314.60000000000002</v>
      </c>
      <c r="R206" s="8"/>
      <c r="S206" s="8"/>
      <c r="T206" s="8"/>
      <c r="U206" s="8"/>
      <c r="V206" s="8">
        <v>320.26666666666665</v>
      </c>
      <c r="W206" s="5"/>
      <c r="X206" t="s">
        <v>14</v>
      </c>
      <c r="Y206" s="9" t="s">
        <v>15</v>
      </c>
    </row>
    <row r="207" spans="1:25" x14ac:dyDescent="0.3">
      <c r="A207" t="s">
        <v>526</v>
      </c>
      <c r="B207" t="s">
        <v>527</v>
      </c>
      <c r="C207" s="7">
        <v>1.1000000000000001</v>
      </c>
      <c r="D207" t="s">
        <v>10</v>
      </c>
      <c r="E207" t="s">
        <v>11</v>
      </c>
      <c r="F207" t="s">
        <v>528</v>
      </c>
      <c r="H207" t="s">
        <v>529</v>
      </c>
      <c r="N207">
        <v>5380</v>
      </c>
      <c r="P207" s="8">
        <v>197.1</v>
      </c>
      <c r="Q207" s="8">
        <v>200.26666666666665</v>
      </c>
      <c r="R207" s="8">
        <v>199.96666666666667</v>
      </c>
      <c r="S207" s="8">
        <v>200.33333333333334</v>
      </c>
      <c r="T207" s="8">
        <v>203.76666666666665</v>
      </c>
      <c r="U207" s="8"/>
      <c r="V207" s="8"/>
      <c r="W207" s="5"/>
      <c r="X207" t="s">
        <v>14</v>
      </c>
      <c r="Y207" s="9" t="s">
        <v>15</v>
      </c>
    </row>
    <row r="208" spans="1:25" x14ac:dyDescent="0.3">
      <c r="A208" t="s">
        <v>530</v>
      </c>
      <c r="B208" t="s">
        <v>531</v>
      </c>
      <c r="C208" s="7">
        <v>11.5</v>
      </c>
      <c r="D208" t="s">
        <v>10</v>
      </c>
      <c r="E208" t="s">
        <v>11</v>
      </c>
      <c r="F208" t="s">
        <v>532</v>
      </c>
      <c r="H208" t="s">
        <v>533</v>
      </c>
      <c r="N208">
        <v>1968997</v>
      </c>
      <c r="P208" s="8"/>
      <c r="Q208" s="8">
        <v>278.86666666666662</v>
      </c>
      <c r="R208" s="8"/>
      <c r="S208" s="8"/>
      <c r="T208" s="8">
        <v>285.23333333333335</v>
      </c>
      <c r="U208" s="8"/>
      <c r="V208" s="8"/>
      <c r="W208" s="5"/>
      <c r="X208" t="s">
        <v>14</v>
      </c>
      <c r="Y208" s="9" t="s">
        <v>15</v>
      </c>
    </row>
    <row r="209" spans="1:25" x14ac:dyDescent="0.3">
      <c r="A209" t="s">
        <v>534</v>
      </c>
      <c r="B209" t="s">
        <v>535</v>
      </c>
      <c r="C209" s="7" t="s">
        <v>536</v>
      </c>
      <c r="D209" t="s">
        <v>10</v>
      </c>
      <c r="E209" t="s">
        <v>11</v>
      </c>
      <c r="F209" t="s">
        <v>537</v>
      </c>
      <c r="H209" t="s">
        <v>538</v>
      </c>
      <c r="N209">
        <v>7104</v>
      </c>
      <c r="P209" s="8"/>
      <c r="Q209" s="8"/>
      <c r="R209" s="8"/>
      <c r="S209" s="8"/>
      <c r="T209" s="8">
        <v>345.63</v>
      </c>
      <c r="U209" s="8"/>
      <c r="V209" s="8"/>
      <c r="W209" s="5"/>
      <c r="X209" t="s">
        <v>14</v>
      </c>
      <c r="Y209" s="9" t="s">
        <v>15</v>
      </c>
    </row>
    <row r="210" spans="1:25" x14ac:dyDescent="0.3">
      <c r="A210" t="s">
        <v>539</v>
      </c>
      <c r="B210" t="s">
        <v>540</v>
      </c>
      <c r="C210" s="7">
        <v>6.8</v>
      </c>
      <c r="D210" t="s">
        <v>10</v>
      </c>
      <c r="E210" t="s">
        <v>11</v>
      </c>
      <c r="F210" t="s">
        <v>541</v>
      </c>
      <c r="H210" t="s">
        <v>542</v>
      </c>
      <c r="N210">
        <v>1968995</v>
      </c>
      <c r="P210" s="8">
        <v>279.06666666666666</v>
      </c>
      <c r="Q210" s="8">
        <v>275.40000000000003</v>
      </c>
      <c r="R210" s="8"/>
      <c r="S210" s="8"/>
      <c r="T210" s="8">
        <v>282.2</v>
      </c>
      <c r="U210" s="8"/>
      <c r="V210" s="8">
        <v>281.90000000000003</v>
      </c>
      <c r="W210" s="5"/>
      <c r="X210" t="s">
        <v>14</v>
      </c>
      <c r="Y210" s="9" t="s">
        <v>15</v>
      </c>
    </row>
    <row r="211" spans="1:25" x14ac:dyDescent="0.3">
      <c r="A211" t="s">
        <v>543</v>
      </c>
      <c r="B211" t="s">
        <v>544</v>
      </c>
      <c r="C211" s="7">
        <v>3.7</v>
      </c>
      <c r="D211" t="s">
        <v>10</v>
      </c>
      <c r="E211" t="s">
        <v>11</v>
      </c>
      <c r="F211" t="s">
        <v>545</v>
      </c>
      <c r="H211" t="s">
        <v>546</v>
      </c>
      <c r="N211">
        <v>1969002</v>
      </c>
      <c r="P211" s="8">
        <v>198</v>
      </c>
      <c r="Q211" s="8"/>
      <c r="R211" s="8"/>
      <c r="S211" s="8"/>
      <c r="T211" s="8">
        <v>201.86666666666667</v>
      </c>
      <c r="U211" s="8"/>
      <c r="V211" s="8"/>
      <c r="W211" s="5"/>
      <c r="X211" t="s">
        <v>14</v>
      </c>
      <c r="Y211" s="9" t="s">
        <v>15</v>
      </c>
    </row>
    <row r="212" spans="1:25" x14ac:dyDescent="0.3">
      <c r="A212" t="s">
        <v>547</v>
      </c>
      <c r="B212" t="s">
        <v>548</v>
      </c>
      <c r="C212" s="7">
        <v>0.9</v>
      </c>
      <c r="D212" t="s">
        <v>10</v>
      </c>
      <c r="E212" t="s">
        <v>11</v>
      </c>
      <c r="F212" t="s">
        <v>549</v>
      </c>
      <c r="H212" t="s">
        <v>550</v>
      </c>
      <c r="N212">
        <v>3827</v>
      </c>
      <c r="P212" s="8">
        <v>206.19999999999996</v>
      </c>
      <c r="Q212" s="8"/>
      <c r="R212" s="8"/>
      <c r="S212" s="8"/>
      <c r="T212" s="8"/>
      <c r="U212" s="8">
        <v>203.56666666666669</v>
      </c>
      <c r="V212" s="8">
        <v>206.1</v>
      </c>
      <c r="W212" s="5"/>
      <c r="X212" t="s">
        <v>14</v>
      </c>
      <c r="Y212" s="9" t="s">
        <v>15</v>
      </c>
    </row>
    <row r="213" spans="1:25" x14ac:dyDescent="0.3">
      <c r="A213" t="s">
        <v>551</v>
      </c>
      <c r="B213" t="s">
        <v>552</v>
      </c>
      <c r="C213" s="7">
        <v>3.7</v>
      </c>
      <c r="D213" t="s">
        <v>10</v>
      </c>
      <c r="E213" t="s">
        <v>11</v>
      </c>
      <c r="F213" t="s">
        <v>553</v>
      </c>
      <c r="H213" t="s">
        <v>554</v>
      </c>
      <c r="N213">
        <v>1968998</v>
      </c>
      <c r="P213" s="8"/>
      <c r="Q213" s="8">
        <v>228.13333333333333</v>
      </c>
      <c r="R213" s="8"/>
      <c r="S213" s="8"/>
      <c r="T213" s="8"/>
      <c r="U213" s="8"/>
      <c r="V213" s="8"/>
      <c r="W213" s="5"/>
      <c r="X213" t="s">
        <v>14</v>
      </c>
      <c r="Y213" s="9" t="s">
        <v>15</v>
      </c>
    </row>
    <row r="214" spans="1:25" x14ac:dyDescent="0.3">
      <c r="A214" t="s">
        <v>555</v>
      </c>
      <c r="B214" t="s">
        <v>556</v>
      </c>
      <c r="C214" s="7">
        <v>0.8</v>
      </c>
      <c r="D214" t="s">
        <v>10</v>
      </c>
      <c r="E214" t="s">
        <v>11</v>
      </c>
      <c r="F214" t="s">
        <v>557</v>
      </c>
      <c r="N214">
        <v>1969003</v>
      </c>
      <c r="P214" s="8">
        <v>250</v>
      </c>
      <c r="Q214" s="8">
        <v>218.63333333333333</v>
      </c>
      <c r="R214" s="8">
        <v>218.29999999999998</v>
      </c>
      <c r="S214" s="8"/>
      <c r="T214" s="8">
        <v>209.9</v>
      </c>
      <c r="U214" s="8"/>
      <c r="V214" s="8"/>
      <c r="W214" s="5"/>
      <c r="X214" t="s">
        <v>14</v>
      </c>
      <c r="Y214" s="9" t="s">
        <v>15</v>
      </c>
    </row>
    <row r="215" spans="1:25" x14ac:dyDescent="0.3">
      <c r="A215" s="10" t="s">
        <v>80</v>
      </c>
      <c r="B215" s="10" t="s">
        <v>81</v>
      </c>
      <c r="C215" s="11">
        <v>0.2</v>
      </c>
      <c r="D215" s="10" t="s">
        <v>10</v>
      </c>
      <c r="E215" s="10"/>
      <c r="F215" s="10"/>
      <c r="G215" s="10"/>
      <c r="H215" s="12"/>
      <c r="I215" s="10"/>
      <c r="J215" s="10"/>
      <c r="K215" s="10"/>
      <c r="L215" s="10"/>
      <c r="M215" s="10"/>
      <c r="N215" s="10"/>
      <c r="O215" s="10"/>
      <c r="P215" s="10"/>
      <c r="Q215" s="13">
        <v>153.6</v>
      </c>
      <c r="R215" s="10"/>
      <c r="S215" s="10"/>
      <c r="T215" s="13"/>
      <c r="U215" s="13"/>
      <c r="V215" s="13"/>
      <c r="W215" s="13">
        <f>(153.73-Q215)*100/153.73</f>
        <v>8.4563845703503199E-2</v>
      </c>
      <c r="X215" s="10" t="s">
        <v>14</v>
      </c>
      <c r="Y215" s="10"/>
    </row>
    <row r="216" spans="1:25" x14ac:dyDescent="0.3">
      <c r="A216" s="10" t="s">
        <v>82</v>
      </c>
      <c r="B216" s="10" t="s">
        <v>83</v>
      </c>
      <c r="C216" s="11">
        <v>0.1</v>
      </c>
      <c r="D216" s="10" t="s">
        <v>10</v>
      </c>
      <c r="E216" s="10"/>
      <c r="F216" s="10"/>
      <c r="G216" s="10"/>
      <c r="H216" s="12"/>
      <c r="I216" s="10"/>
      <c r="J216" s="10"/>
      <c r="K216" s="10"/>
      <c r="L216" s="10"/>
      <c r="M216" s="10"/>
      <c r="N216" s="10"/>
      <c r="O216" s="10"/>
      <c r="P216" s="10"/>
      <c r="Q216" s="13">
        <v>203.6</v>
      </c>
      <c r="R216" s="10"/>
      <c r="S216" s="10"/>
      <c r="T216" s="13"/>
      <c r="U216" s="13"/>
      <c r="V216" s="13"/>
      <c r="W216" s="13">
        <f>(Q216-202.96)*100/202.96</f>
        <v>0.31533307055576781</v>
      </c>
      <c r="X216" s="10" t="s">
        <v>14</v>
      </c>
      <c r="Y216" s="10"/>
    </row>
    <row r="217" spans="1:25" x14ac:dyDescent="0.3">
      <c r="A217" s="10" t="s">
        <v>84</v>
      </c>
      <c r="B217" s="10" t="s">
        <v>85</v>
      </c>
      <c r="C217" s="11">
        <v>0.1</v>
      </c>
      <c r="D217" s="10" t="s">
        <v>10</v>
      </c>
      <c r="E217" s="10"/>
      <c r="F217" s="10"/>
      <c r="G217" s="10"/>
      <c r="H217" s="12"/>
      <c r="I217" s="10"/>
      <c r="J217" s="10"/>
      <c r="K217" s="10"/>
      <c r="L217" s="10"/>
      <c r="M217" s="10"/>
      <c r="N217" s="10"/>
      <c r="O217" s="10"/>
      <c r="P217" s="10"/>
      <c r="Q217" s="13">
        <v>243</v>
      </c>
      <c r="R217" s="10"/>
      <c r="S217" s="10"/>
      <c r="T217" s="13"/>
      <c r="U217" s="13"/>
      <c r="V217" s="13"/>
      <c r="W217" s="13">
        <f>(243.64-Q217)*100/243.64</f>
        <v>0.26268264652765816</v>
      </c>
      <c r="X217" s="10" t="s">
        <v>14</v>
      </c>
      <c r="Y217" s="10"/>
    </row>
    <row r="218" spans="1:25" x14ac:dyDescent="0.3">
      <c r="A218" s="14" t="s">
        <v>86</v>
      </c>
      <c r="B218" s="14" t="s">
        <v>81</v>
      </c>
      <c r="C218" s="15">
        <v>0.2</v>
      </c>
      <c r="D218" s="14" t="s">
        <v>10</v>
      </c>
      <c r="E218" s="14"/>
      <c r="F218" s="14"/>
      <c r="G218" s="14"/>
      <c r="H218" s="16"/>
      <c r="I218" s="14"/>
      <c r="J218" s="14"/>
      <c r="K218" s="14"/>
      <c r="L218" s="14"/>
      <c r="M218" s="14"/>
      <c r="N218" s="14"/>
      <c r="O218" s="14"/>
      <c r="P218" s="14"/>
      <c r="Q218" s="17">
        <v>153.36666666666667</v>
      </c>
      <c r="R218" s="14"/>
      <c r="S218" s="14"/>
      <c r="T218" s="17"/>
      <c r="U218" s="17"/>
      <c r="V218" s="17"/>
      <c r="W218" s="17">
        <f>(153.73-Q218)*100/153.73</f>
        <v>0.23634510722260818</v>
      </c>
      <c r="X218" s="14" t="s">
        <v>14</v>
      </c>
      <c r="Y218" s="14"/>
    </row>
    <row r="219" spans="1:25" x14ac:dyDescent="0.3">
      <c r="A219" s="14" t="s">
        <v>87</v>
      </c>
      <c r="B219" s="14" t="s">
        <v>83</v>
      </c>
      <c r="C219" s="15">
        <v>0.1</v>
      </c>
      <c r="D219" s="14" t="s">
        <v>10</v>
      </c>
      <c r="E219" s="14"/>
      <c r="F219" s="14"/>
      <c r="G219" s="14"/>
      <c r="H219" s="16"/>
      <c r="I219" s="14"/>
      <c r="J219" s="14"/>
      <c r="K219" s="14"/>
      <c r="L219" s="14"/>
      <c r="M219" s="14"/>
      <c r="N219" s="14"/>
      <c r="O219" s="14"/>
      <c r="P219" s="14"/>
      <c r="Q219" s="17">
        <v>204.06666666666669</v>
      </c>
      <c r="R219" s="14"/>
      <c r="S219" s="14"/>
      <c r="T219" s="17"/>
      <c r="U219" s="17"/>
      <c r="V219" s="17"/>
      <c r="W219" s="17">
        <f>(Q219-202.96)*100/202.96</f>
        <v>0.54526343450270165</v>
      </c>
      <c r="X219" s="14" t="s">
        <v>14</v>
      </c>
      <c r="Y219" s="14"/>
    </row>
    <row r="220" spans="1:25" x14ac:dyDescent="0.3">
      <c r="A220" s="14" t="s">
        <v>88</v>
      </c>
      <c r="B220" s="14" t="s">
        <v>85</v>
      </c>
      <c r="C220" s="15">
        <v>0.1</v>
      </c>
      <c r="D220" s="14" t="s">
        <v>10</v>
      </c>
      <c r="E220" s="14"/>
      <c r="F220" s="14"/>
      <c r="G220" s="14"/>
      <c r="H220" s="16"/>
      <c r="I220" s="14"/>
      <c r="J220" s="14"/>
      <c r="K220" s="14"/>
      <c r="L220" s="14"/>
      <c r="M220" s="14"/>
      <c r="N220" s="14"/>
      <c r="O220" s="14"/>
      <c r="P220" s="14"/>
      <c r="Q220" s="17">
        <v>244.26666666666665</v>
      </c>
      <c r="R220" s="14"/>
      <c r="S220" s="14"/>
      <c r="T220" s="17"/>
      <c r="U220" s="17"/>
      <c r="V220" s="17"/>
      <c r="W220" s="17">
        <f>(Q220-243.64)*100/243.64</f>
        <v>0.25721009139167017</v>
      </c>
      <c r="X220" s="14" t="s">
        <v>14</v>
      </c>
      <c r="Y220" s="14"/>
    </row>
    <row r="221" spans="1:25" x14ac:dyDescent="0.3">
      <c r="A221" s="10" t="s">
        <v>89</v>
      </c>
      <c r="B221" s="10" t="s">
        <v>90</v>
      </c>
      <c r="C221" s="11">
        <v>0.1</v>
      </c>
      <c r="D221" s="10"/>
      <c r="E221" s="10" t="s">
        <v>11</v>
      </c>
      <c r="F221" s="10"/>
      <c r="G221" s="10"/>
      <c r="H221" s="12"/>
      <c r="I221" s="10"/>
      <c r="J221" s="10"/>
      <c r="K221" s="10"/>
      <c r="L221" s="10"/>
      <c r="M221" s="10"/>
      <c r="N221" s="10"/>
      <c r="O221" s="10"/>
      <c r="P221" s="10"/>
      <c r="Q221" s="13">
        <v>140.03333333333333</v>
      </c>
      <c r="R221" s="10"/>
      <c r="S221" s="10"/>
      <c r="T221" s="13"/>
      <c r="U221" s="13"/>
      <c r="V221" s="13"/>
      <c r="W221" s="13">
        <f>(140.1-140.04)*100/140.04</f>
        <v>4.2844901456728278E-2</v>
      </c>
      <c r="X221" s="10" t="s">
        <v>14</v>
      </c>
      <c r="Y221" s="10"/>
    </row>
    <row r="222" spans="1:25" x14ac:dyDescent="0.3">
      <c r="A222" s="10" t="s">
        <v>91</v>
      </c>
      <c r="B222" s="10" t="s">
        <v>92</v>
      </c>
      <c r="C222" s="11">
        <v>0.1</v>
      </c>
      <c r="D222" s="10"/>
      <c r="E222" s="10" t="s">
        <v>11</v>
      </c>
      <c r="F222" s="10"/>
      <c r="G222" s="10"/>
      <c r="H222" s="12"/>
      <c r="I222" s="10"/>
      <c r="J222" s="10"/>
      <c r="K222" s="10"/>
      <c r="L222" s="10"/>
      <c r="M222" s="10"/>
      <c r="N222" s="10"/>
      <c r="O222" s="10"/>
      <c r="P222" s="10"/>
      <c r="Q222" s="13">
        <v>180.76666666666665</v>
      </c>
      <c r="R222" s="10"/>
      <c r="S222" s="10"/>
      <c r="T222" s="13"/>
      <c r="U222" s="13"/>
      <c r="V222" s="13"/>
      <c r="W222" s="13">
        <f>(180.77-180.7)*100/180.77</f>
        <v>3.8723239475588644E-2</v>
      </c>
      <c r="X222" s="10" t="s">
        <v>14</v>
      </c>
      <c r="Y222" s="10"/>
    </row>
    <row r="223" spans="1:25" x14ac:dyDescent="0.3">
      <c r="A223" s="10" t="s">
        <v>93</v>
      </c>
      <c r="B223" s="10" t="s">
        <v>94</v>
      </c>
      <c r="C223" s="11">
        <v>0.1</v>
      </c>
      <c r="D223" s="10"/>
      <c r="E223" s="10" t="s">
        <v>11</v>
      </c>
      <c r="F223" s="10"/>
      <c r="G223" s="10"/>
      <c r="H223" s="12"/>
      <c r="I223" s="10"/>
      <c r="J223" s="10"/>
      <c r="K223" s="10"/>
      <c r="L223" s="10"/>
      <c r="M223" s="10"/>
      <c r="N223" s="10"/>
      <c r="O223" s="10"/>
      <c r="P223" s="10"/>
      <c r="Q223" s="13">
        <v>255.29999999999998</v>
      </c>
      <c r="R223" s="10"/>
      <c r="S223" s="10"/>
      <c r="T223" s="13"/>
      <c r="U223" s="13"/>
      <c r="V223" s="13"/>
      <c r="W223" s="13">
        <f>(255.37-255.34)*100/255.34</f>
        <v>1.1749040495026685E-2</v>
      </c>
      <c r="X223" s="10" t="s">
        <v>14</v>
      </c>
      <c r="Y223" s="10"/>
    </row>
    <row r="224" spans="1:25" x14ac:dyDescent="0.3">
      <c r="A224" s="14" t="s">
        <v>95</v>
      </c>
      <c r="B224" s="14" t="s">
        <v>90</v>
      </c>
      <c r="C224" s="15">
        <v>0.1</v>
      </c>
      <c r="D224" s="14"/>
      <c r="E224" s="14" t="s">
        <v>11</v>
      </c>
      <c r="F224" s="14"/>
      <c r="G224" s="14"/>
      <c r="H224" s="16"/>
      <c r="I224" s="14"/>
      <c r="J224" s="14"/>
      <c r="K224" s="14"/>
      <c r="L224" s="14"/>
      <c r="M224" s="14"/>
      <c r="N224" s="14"/>
      <c r="O224" s="14"/>
      <c r="P224" s="14"/>
      <c r="Q224" s="17">
        <v>139.30000000000001</v>
      </c>
      <c r="R224" s="14"/>
      <c r="S224" s="14"/>
      <c r="T224" s="17"/>
      <c r="U224" s="17"/>
      <c r="V224" s="17"/>
      <c r="W224" s="17">
        <f>(140.04-Q224)*100/140.04</f>
        <v>0.5284204512996149</v>
      </c>
      <c r="X224" s="14" t="s">
        <v>14</v>
      </c>
      <c r="Y224" s="14"/>
    </row>
    <row r="225" spans="1:25" x14ac:dyDescent="0.3">
      <c r="A225" s="14" t="s">
        <v>96</v>
      </c>
      <c r="B225" s="14" t="s">
        <v>92</v>
      </c>
      <c r="C225" s="15">
        <v>0.1</v>
      </c>
      <c r="D225" s="14"/>
      <c r="E225" s="14" t="s">
        <v>11</v>
      </c>
      <c r="F225" s="14"/>
      <c r="G225" s="14"/>
      <c r="H225" s="16"/>
      <c r="I225" s="14"/>
      <c r="J225" s="14"/>
      <c r="K225" s="14"/>
      <c r="L225" s="14"/>
      <c r="M225" s="14"/>
      <c r="N225" s="14"/>
      <c r="O225" s="14"/>
      <c r="P225" s="14"/>
      <c r="Q225" s="17">
        <v>179.79999999999998</v>
      </c>
      <c r="R225" s="14"/>
      <c r="S225" s="14"/>
      <c r="T225" s="17"/>
      <c r="U225" s="17"/>
      <c r="V225" s="17"/>
      <c r="W225" s="17">
        <f>(180.77-Q225)*100/180.77</f>
        <v>0.53659346130443508</v>
      </c>
      <c r="X225" s="14" t="s">
        <v>14</v>
      </c>
      <c r="Y225" s="14"/>
    </row>
    <row r="226" spans="1:25" x14ac:dyDescent="0.3">
      <c r="A226" s="14" t="s">
        <v>97</v>
      </c>
      <c r="B226" s="14" t="s">
        <v>94</v>
      </c>
      <c r="C226" s="15">
        <v>0.1</v>
      </c>
      <c r="D226" s="14"/>
      <c r="E226" s="14" t="s">
        <v>11</v>
      </c>
      <c r="F226" s="14"/>
      <c r="G226" s="14"/>
      <c r="H226" s="16"/>
      <c r="I226" s="14"/>
      <c r="J226" s="14"/>
      <c r="K226" s="14"/>
      <c r="L226" s="14"/>
      <c r="M226" s="14"/>
      <c r="N226" s="14"/>
      <c r="O226" s="14"/>
      <c r="P226" s="14"/>
      <c r="Q226" s="17">
        <v>253.79999999999998</v>
      </c>
      <c r="R226" s="14"/>
      <c r="S226" s="14"/>
      <c r="T226" s="17"/>
      <c r="U226" s="17"/>
      <c r="V226" s="17"/>
      <c r="W226" s="17">
        <f>(255.34-Q226)*100/255.34</f>
        <v>0.60311741207802161</v>
      </c>
      <c r="X226" s="14" t="s">
        <v>14</v>
      </c>
      <c r="Y226" s="14"/>
    </row>
    <row r="227" spans="1:25" x14ac:dyDescent="0.3">
      <c r="A227" t="s">
        <v>558</v>
      </c>
      <c r="B227" t="s">
        <v>559</v>
      </c>
      <c r="C227" s="5">
        <v>1.1887000000000001</v>
      </c>
      <c r="D227" t="s">
        <v>10</v>
      </c>
      <c r="E227" t="s">
        <v>11</v>
      </c>
      <c r="F227" t="s">
        <v>560</v>
      </c>
      <c r="H227" t="s">
        <v>561</v>
      </c>
      <c r="N227">
        <v>39959</v>
      </c>
      <c r="P227" s="8">
        <v>210.27</v>
      </c>
      <c r="Q227" s="5">
        <v>204.62799999999999</v>
      </c>
      <c r="T227" s="9"/>
      <c r="U227" s="9">
        <v>220</v>
      </c>
      <c r="V227" s="9">
        <v>222.8</v>
      </c>
      <c r="W227" s="5"/>
      <c r="X227" t="s">
        <v>14</v>
      </c>
      <c r="Y227" s="9" t="s">
        <v>562</v>
      </c>
    </row>
    <row r="228" spans="1:25" x14ac:dyDescent="0.3">
      <c r="A228" t="s">
        <v>563</v>
      </c>
      <c r="B228" t="s">
        <v>564</v>
      </c>
      <c r="C228" s="5">
        <v>1.36852</v>
      </c>
      <c r="D228" t="s">
        <v>10</v>
      </c>
      <c r="E228" t="s">
        <v>11</v>
      </c>
      <c r="F228" t="s">
        <v>565</v>
      </c>
      <c r="H228" t="s">
        <v>566</v>
      </c>
      <c r="N228">
        <v>40502</v>
      </c>
      <c r="P228" s="8">
        <v>206.73</v>
      </c>
      <c r="Q228" s="5">
        <v>200.303</v>
      </c>
      <c r="T228" s="9">
        <v>202.17</v>
      </c>
      <c r="U228" s="9"/>
      <c r="V228" s="9"/>
      <c r="W228" s="5"/>
      <c r="X228" t="s">
        <v>14</v>
      </c>
      <c r="Y228" s="9" t="s">
        <v>562</v>
      </c>
    </row>
    <row r="229" spans="1:25" x14ac:dyDescent="0.3">
      <c r="A229" t="s">
        <v>567</v>
      </c>
      <c r="B229" t="s">
        <v>484</v>
      </c>
      <c r="C229" s="5">
        <v>9.6999999999999993</v>
      </c>
      <c r="D229" t="s">
        <v>10</v>
      </c>
      <c r="E229" t="s">
        <v>11</v>
      </c>
      <c r="F229" t="s">
        <v>568</v>
      </c>
      <c r="H229" t="s">
        <v>569</v>
      </c>
      <c r="N229">
        <v>1968613</v>
      </c>
      <c r="P229" s="5"/>
      <c r="Q229" s="8">
        <v>280.8</v>
      </c>
      <c r="T229" s="9"/>
      <c r="U229" s="9"/>
      <c r="V229" s="9">
        <v>292.67</v>
      </c>
      <c r="W229" s="5"/>
      <c r="X229" t="s">
        <v>14</v>
      </c>
      <c r="Y229" s="9" t="s">
        <v>562</v>
      </c>
    </row>
    <row r="230" spans="1:25" x14ac:dyDescent="0.3">
      <c r="A230" t="s">
        <v>570</v>
      </c>
      <c r="B230" t="s">
        <v>275</v>
      </c>
      <c r="C230" s="5">
        <v>6.7</v>
      </c>
      <c r="D230" t="s">
        <v>10</v>
      </c>
      <c r="E230" t="s">
        <v>11</v>
      </c>
      <c r="F230" t="s">
        <v>571</v>
      </c>
      <c r="H230" t="s">
        <v>572</v>
      </c>
      <c r="N230">
        <v>83869</v>
      </c>
      <c r="P230" s="5"/>
      <c r="Q230" s="5"/>
      <c r="S230" s="9">
        <v>208.27</v>
      </c>
      <c r="T230" s="9"/>
      <c r="U230" s="9"/>
      <c r="V230" s="9"/>
      <c r="W230" s="5"/>
      <c r="X230" t="s">
        <v>14</v>
      </c>
      <c r="Y230" s="9" t="s">
        <v>562</v>
      </c>
    </row>
    <row r="231" spans="1:25" x14ac:dyDescent="0.3">
      <c r="A231" t="s">
        <v>573</v>
      </c>
      <c r="B231" t="s">
        <v>574</v>
      </c>
      <c r="C231" s="5">
        <v>12.42412</v>
      </c>
      <c r="D231" t="s">
        <v>10</v>
      </c>
      <c r="E231" t="s">
        <v>11</v>
      </c>
      <c r="F231" t="s">
        <v>575</v>
      </c>
      <c r="H231" t="s">
        <v>576</v>
      </c>
      <c r="N231">
        <v>1968610</v>
      </c>
      <c r="P231" s="8">
        <v>314.77</v>
      </c>
      <c r="Q231" s="5">
        <v>314.428</v>
      </c>
      <c r="T231" s="9">
        <v>309.83</v>
      </c>
      <c r="U231" s="9"/>
      <c r="V231" s="9"/>
      <c r="W231" s="5"/>
      <c r="X231" t="s">
        <v>14</v>
      </c>
      <c r="Y231" s="9" t="s">
        <v>562</v>
      </c>
    </row>
    <row r="232" spans="1:25" x14ac:dyDescent="0.3">
      <c r="A232" t="s">
        <v>577</v>
      </c>
      <c r="B232" t="s">
        <v>578</v>
      </c>
      <c r="C232" s="5">
        <v>11.97739</v>
      </c>
      <c r="D232" t="s">
        <v>10</v>
      </c>
      <c r="E232" t="s">
        <v>11</v>
      </c>
      <c r="F232" t="s">
        <v>579</v>
      </c>
      <c r="H232" t="s">
        <v>580</v>
      </c>
      <c r="N232">
        <v>1968607</v>
      </c>
      <c r="P232" s="8">
        <v>302.73</v>
      </c>
      <c r="Q232" s="5">
        <v>301.49799999999999</v>
      </c>
      <c r="T232" s="9">
        <v>297.93</v>
      </c>
      <c r="U232" s="9"/>
      <c r="V232" s="9"/>
      <c r="W232" s="5"/>
      <c r="X232" t="s">
        <v>14</v>
      </c>
      <c r="Y232" s="9" t="s">
        <v>562</v>
      </c>
    </row>
    <row r="233" spans="1:25" x14ac:dyDescent="0.3">
      <c r="A233" t="s">
        <v>581</v>
      </c>
      <c r="B233" t="s">
        <v>582</v>
      </c>
      <c r="C233" s="5">
        <v>12.200419999999999</v>
      </c>
      <c r="D233" t="s">
        <v>10</v>
      </c>
      <c r="E233" t="s">
        <v>11</v>
      </c>
      <c r="F233" t="s">
        <v>583</v>
      </c>
      <c r="H233" t="s">
        <v>584</v>
      </c>
      <c r="N233">
        <v>1968609</v>
      </c>
      <c r="P233" s="5">
        <v>259</v>
      </c>
      <c r="Q233" s="5">
        <v>263.59699999999998</v>
      </c>
      <c r="S233" s="9">
        <v>263.52999999999997</v>
      </c>
      <c r="T233" s="9">
        <v>264.02999999999997</v>
      </c>
      <c r="U233" s="9">
        <v>256.83</v>
      </c>
      <c r="V233" s="9">
        <v>263.60000000000002</v>
      </c>
      <c r="W233" s="5"/>
      <c r="X233" t="s">
        <v>14</v>
      </c>
      <c r="Y233" s="9" t="s">
        <v>562</v>
      </c>
    </row>
    <row r="234" spans="1:25" x14ac:dyDescent="0.3">
      <c r="A234" t="s">
        <v>585</v>
      </c>
      <c r="B234" t="s">
        <v>586</v>
      </c>
      <c r="C234" s="5">
        <v>11.003130000000001</v>
      </c>
      <c r="D234" t="s">
        <v>10</v>
      </c>
      <c r="E234" t="s">
        <v>11</v>
      </c>
      <c r="F234" t="s">
        <v>587</v>
      </c>
      <c r="H234" t="s">
        <v>588</v>
      </c>
      <c r="N234">
        <v>1968611</v>
      </c>
      <c r="P234" s="8">
        <v>321.77</v>
      </c>
      <c r="Q234" s="5">
        <v>319.79700000000003</v>
      </c>
      <c r="R234" s="9">
        <v>323.02999999999997</v>
      </c>
      <c r="T234" s="9">
        <v>319.33</v>
      </c>
      <c r="U234" s="9"/>
      <c r="V234" s="9"/>
      <c r="W234" s="5"/>
      <c r="X234" t="s">
        <v>14</v>
      </c>
      <c r="Y234" s="9" t="s">
        <v>562</v>
      </c>
    </row>
    <row r="235" spans="1:25" x14ac:dyDescent="0.3">
      <c r="A235" t="s">
        <v>589</v>
      </c>
      <c r="B235" t="s">
        <v>450</v>
      </c>
      <c r="C235" s="5">
        <v>11.52885</v>
      </c>
      <c r="D235" t="s">
        <v>10</v>
      </c>
      <c r="E235" t="s">
        <v>11</v>
      </c>
      <c r="F235" t="s">
        <v>590</v>
      </c>
      <c r="H235" t="s">
        <v>591</v>
      </c>
      <c r="N235">
        <v>83829</v>
      </c>
      <c r="P235" s="5">
        <v>281.24299999999999</v>
      </c>
      <c r="Q235" s="5">
        <v>284.90499999999997</v>
      </c>
      <c r="T235" s="9">
        <v>287.17</v>
      </c>
      <c r="U235" s="9"/>
      <c r="V235" s="9">
        <v>286.52999999999997</v>
      </c>
      <c r="W235" s="5"/>
      <c r="X235" t="s">
        <v>14</v>
      </c>
    </row>
    <row r="236" spans="1:25" x14ac:dyDescent="0.3">
      <c r="A236" t="s">
        <v>592</v>
      </c>
      <c r="B236" t="s">
        <v>593</v>
      </c>
      <c r="C236" s="5">
        <v>4.9996</v>
      </c>
      <c r="D236" t="s">
        <v>10</v>
      </c>
      <c r="E236" t="s">
        <v>11</v>
      </c>
      <c r="F236" t="s">
        <v>594</v>
      </c>
      <c r="H236" t="s">
        <v>595</v>
      </c>
      <c r="N236">
        <v>1968612</v>
      </c>
      <c r="P236" s="8">
        <v>187.4</v>
      </c>
      <c r="Q236" s="5">
        <v>190.286</v>
      </c>
      <c r="T236" s="9"/>
      <c r="U236" s="9"/>
      <c r="V236" s="9">
        <v>195.03</v>
      </c>
      <c r="W236" s="5"/>
      <c r="X236" t="s">
        <v>14</v>
      </c>
      <c r="Y236" s="9" t="s">
        <v>562</v>
      </c>
    </row>
    <row r="237" spans="1:25" x14ac:dyDescent="0.3">
      <c r="A237" t="s">
        <v>596</v>
      </c>
      <c r="B237" t="s">
        <v>597</v>
      </c>
      <c r="C237" s="5">
        <v>2.6897199999999999</v>
      </c>
      <c r="D237" t="s">
        <v>10</v>
      </c>
      <c r="E237" t="s">
        <v>11</v>
      </c>
      <c r="F237" t="s">
        <v>598</v>
      </c>
      <c r="H237" t="s">
        <v>599</v>
      </c>
      <c r="N237">
        <v>42717</v>
      </c>
      <c r="P237" s="8">
        <v>194.13</v>
      </c>
      <c r="Q237" s="5">
        <v>196.94399999999999</v>
      </c>
      <c r="T237" s="9">
        <v>205.87</v>
      </c>
      <c r="U237" s="9"/>
      <c r="V237" s="9">
        <v>200.47</v>
      </c>
      <c r="W237" s="5"/>
      <c r="X237" t="s">
        <v>14</v>
      </c>
      <c r="Y237" s="9" t="s">
        <v>562</v>
      </c>
    </row>
    <row r="238" spans="1:25" x14ac:dyDescent="0.3">
      <c r="A238" t="s">
        <v>600</v>
      </c>
      <c r="B238" t="s">
        <v>298</v>
      </c>
      <c r="C238" s="5">
        <v>11.004350000000001</v>
      </c>
      <c r="D238" t="s">
        <v>10</v>
      </c>
      <c r="E238" t="s">
        <v>11</v>
      </c>
      <c r="F238" t="s">
        <v>601</v>
      </c>
      <c r="H238" t="s">
        <v>602</v>
      </c>
      <c r="N238">
        <v>1968616</v>
      </c>
      <c r="P238" s="5"/>
      <c r="Q238" s="5">
        <v>216.17500000000001</v>
      </c>
      <c r="T238" s="9"/>
      <c r="U238" s="9"/>
      <c r="V238" s="9"/>
      <c r="W238" s="5"/>
      <c r="X238" t="s">
        <v>14</v>
      </c>
    </row>
    <row r="239" spans="1:25" x14ac:dyDescent="0.3">
      <c r="A239" t="s">
        <v>603</v>
      </c>
      <c r="B239" t="s">
        <v>604</v>
      </c>
      <c r="C239" s="5">
        <v>10.05363</v>
      </c>
      <c r="D239" t="s">
        <v>10</v>
      </c>
      <c r="E239" t="s">
        <v>11</v>
      </c>
      <c r="F239" t="s">
        <v>605</v>
      </c>
      <c r="H239" t="s">
        <v>606</v>
      </c>
      <c r="N239">
        <v>1968608</v>
      </c>
      <c r="P239" s="8">
        <v>232.5</v>
      </c>
      <c r="Q239" s="5"/>
      <c r="S239">
        <v>235.67400000000001</v>
      </c>
      <c r="T239" s="9"/>
      <c r="U239" s="9"/>
      <c r="V239" s="9">
        <v>239.6</v>
      </c>
      <c r="W239" s="5"/>
      <c r="X239" t="s">
        <v>14</v>
      </c>
      <c r="Y239" s="9" t="s">
        <v>562</v>
      </c>
    </row>
    <row r="240" spans="1:25" x14ac:dyDescent="0.3">
      <c r="A240" t="s">
        <v>607</v>
      </c>
      <c r="B240" t="s">
        <v>556</v>
      </c>
      <c r="C240" s="5">
        <v>1</v>
      </c>
      <c r="D240" t="s">
        <v>10</v>
      </c>
      <c r="E240" t="s">
        <v>11</v>
      </c>
      <c r="F240" t="s">
        <v>608</v>
      </c>
      <c r="H240" t="s">
        <v>609</v>
      </c>
      <c r="N240">
        <v>1968618</v>
      </c>
      <c r="P240" s="8">
        <v>214.7</v>
      </c>
      <c r="Q240" s="8">
        <v>212.57</v>
      </c>
      <c r="R240" s="9">
        <v>212.3</v>
      </c>
      <c r="S240" s="9">
        <v>208.33</v>
      </c>
      <c r="T240" s="9">
        <v>209.1</v>
      </c>
      <c r="U240" s="9"/>
      <c r="V240" s="9"/>
      <c r="W240" s="5"/>
      <c r="X240" t="s">
        <v>14</v>
      </c>
      <c r="Y240" s="9" t="s">
        <v>562</v>
      </c>
    </row>
    <row r="241" spans="1:25" x14ac:dyDescent="0.3">
      <c r="A241" t="s">
        <v>610</v>
      </c>
      <c r="B241" t="s">
        <v>611</v>
      </c>
      <c r="C241" s="5">
        <v>1.0101199999999999</v>
      </c>
      <c r="D241" t="s">
        <v>10</v>
      </c>
      <c r="E241" t="s">
        <v>11</v>
      </c>
      <c r="F241" t="s">
        <v>612</v>
      </c>
      <c r="H241" t="s">
        <v>613</v>
      </c>
      <c r="N241">
        <v>1968617</v>
      </c>
      <c r="P241" s="8">
        <v>214.87</v>
      </c>
      <c r="Q241" s="5"/>
      <c r="T241" s="9">
        <v>207.9</v>
      </c>
      <c r="U241" s="9"/>
      <c r="V241" s="9"/>
      <c r="W241" s="5"/>
      <c r="X241" t="s">
        <v>14</v>
      </c>
      <c r="Y241" s="9" t="s">
        <v>562</v>
      </c>
    </row>
    <row r="242" spans="1:25" x14ac:dyDescent="0.3">
      <c r="A242" t="s">
        <v>614</v>
      </c>
      <c r="B242" t="s">
        <v>615</v>
      </c>
      <c r="C242" s="5">
        <v>3.3897900000000001</v>
      </c>
      <c r="D242" t="s">
        <v>10</v>
      </c>
      <c r="E242" t="s">
        <v>11</v>
      </c>
      <c r="F242" t="s">
        <v>616</v>
      </c>
      <c r="H242" t="s">
        <v>617</v>
      </c>
      <c r="N242">
        <v>1968614</v>
      </c>
      <c r="P242" s="5"/>
      <c r="Q242" s="5">
        <v>206.55199999999999</v>
      </c>
      <c r="T242" s="9"/>
      <c r="U242" s="9"/>
      <c r="V242" s="9">
        <v>219.7</v>
      </c>
      <c r="W242" s="5"/>
      <c r="X242" t="s">
        <v>14</v>
      </c>
      <c r="Y242" s="9" t="s">
        <v>562</v>
      </c>
    </row>
    <row r="243" spans="1:25" x14ac:dyDescent="0.3">
      <c r="A243" s="10" t="s">
        <v>1</v>
      </c>
      <c r="B243" s="10" t="s">
        <v>81</v>
      </c>
      <c r="C243" s="13">
        <v>1.44957</v>
      </c>
      <c r="D243" s="10" t="s">
        <v>10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3"/>
      <c r="Q243" s="13">
        <v>154.34</v>
      </c>
      <c r="R243" s="10"/>
      <c r="S243" s="10"/>
      <c r="T243" s="10"/>
      <c r="U243" s="10"/>
      <c r="V243" s="10"/>
      <c r="W243" s="13">
        <f>(Q243-153.73)*100/153.73</f>
        <v>0.39679958368569157</v>
      </c>
      <c r="X243" s="10" t="s">
        <v>14</v>
      </c>
      <c r="Y243" s="10"/>
    </row>
    <row r="244" spans="1:25" x14ac:dyDescent="0.3">
      <c r="A244" s="10" t="s">
        <v>2</v>
      </c>
      <c r="B244" s="10" t="s">
        <v>83</v>
      </c>
      <c r="C244" s="13">
        <v>9.7280000000000005E-2</v>
      </c>
      <c r="D244" s="10" t="s">
        <v>10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3"/>
      <c r="Q244" s="13">
        <v>203.755</v>
      </c>
      <c r="R244" s="10"/>
      <c r="S244" s="10"/>
      <c r="T244" s="10"/>
      <c r="U244" s="10"/>
      <c r="V244" s="10"/>
      <c r="W244" s="13">
        <f>(Q244-202.96)*100/202.96</f>
        <v>0.39170279858099499</v>
      </c>
      <c r="X244" s="10" t="s">
        <v>14</v>
      </c>
      <c r="Y244" s="10"/>
    </row>
    <row r="245" spans="1:25" x14ac:dyDescent="0.3">
      <c r="A245" s="10" t="s">
        <v>3</v>
      </c>
      <c r="B245" s="10" t="s">
        <v>85</v>
      </c>
      <c r="C245" s="13">
        <v>9.3780000000000002E-2</v>
      </c>
      <c r="D245" s="10" t="s">
        <v>10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3"/>
      <c r="Q245" s="13">
        <v>243.13</v>
      </c>
      <c r="R245" s="10"/>
      <c r="S245" s="10"/>
      <c r="T245" s="10"/>
      <c r="U245" s="10"/>
      <c r="V245" s="10"/>
      <c r="W245" s="13">
        <f>(243.64-Q245)*100/243.64</f>
        <v>0.20932523395172833</v>
      </c>
      <c r="X245" s="10" t="s">
        <v>14</v>
      </c>
      <c r="Y245" s="10"/>
    </row>
    <row r="246" spans="1:25" x14ac:dyDescent="0.3">
      <c r="A246" s="10" t="s">
        <v>618</v>
      </c>
      <c r="B246" s="10" t="s">
        <v>619</v>
      </c>
      <c r="C246" s="13">
        <v>9.1439999999999994E-2</v>
      </c>
      <c r="D246" s="10" t="s">
        <v>10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3"/>
      <c r="Q246" s="13">
        <v>279.68200000000002</v>
      </c>
      <c r="R246" s="10"/>
      <c r="S246" s="10"/>
      <c r="T246" s="10"/>
      <c r="U246" s="10"/>
      <c r="V246" s="10"/>
      <c r="W246" s="13">
        <f>(282.2-Q246)*100/282.2</f>
        <v>0.8922749822820597</v>
      </c>
      <c r="X246" s="10" t="s">
        <v>14</v>
      </c>
      <c r="Y246" s="10"/>
    </row>
    <row r="247" spans="1:25" x14ac:dyDescent="0.3">
      <c r="A247" s="14" t="s">
        <v>1</v>
      </c>
      <c r="B247" s="14" t="s">
        <v>81</v>
      </c>
      <c r="C247" s="17">
        <v>0.2</v>
      </c>
      <c r="D247" s="14" t="s">
        <v>10</v>
      </c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7"/>
      <c r="Q247" s="17">
        <f>(152.9+152.8+152.9)/3</f>
        <v>152.86666666666667</v>
      </c>
      <c r="R247" s="14"/>
      <c r="S247" s="14"/>
      <c r="T247" s="14"/>
      <c r="U247" s="14"/>
      <c r="V247" s="14"/>
      <c r="W247" s="17">
        <f>(153.73-Q247)*100/153.73</f>
        <v>0.56159066762070875</v>
      </c>
      <c r="X247" s="14" t="s">
        <v>14</v>
      </c>
      <c r="Y247" s="14"/>
    </row>
    <row r="248" spans="1:25" x14ac:dyDescent="0.3">
      <c r="A248" s="14" t="s">
        <v>2</v>
      </c>
      <c r="B248" s="14" t="s">
        <v>83</v>
      </c>
      <c r="C248" s="17">
        <v>0.2</v>
      </c>
      <c r="D248" s="14" t="s">
        <v>10</v>
      </c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7"/>
      <c r="Q248" s="17">
        <f>(203.7+203.6+203.6)/3</f>
        <v>203.63333333333333</v>
      </c>
      <c r="R248" s="14"/>
      <c r="S248" s="14"/>
      <c r="T248" s="14"/>
      <c r="U248" s="14"/>
      <c r="V248" s="14"/>
      <c r="W248" s="17">
        <f>(Q248-202.96)*100/202.96</f>
        <v>0.33175666798054682</v>
      </c>
      <c r="X248" s="14" t="s">
        <v>14</v>
      </c>
      <c r="Y248" s="14"/>
    </row>
    <row r="249" spans="1:25" x14ac:dyDescent="0.3">
      <c r="A249" s="14" t="s">
        <v>3</v>
      </c>
      <c r="B249" s="14" t="s">
        <v>85</v>
      </c>
      <c r="C249" s="17">
        <v>0.2</v>
      </c>
      <c r="D249" s="14" t="s">
        <v>10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7"/>
      <c r="Q249" s="17">
        <f>(244.1+243.9+243.9)/3</f>
        <v>243.96666666666667</v>
      </c>
      <c r="R249" s="14"/>
      <c r="S249" s="14"/>
      <c r="T249" s="14"/>
      <c r="U249" s="14"/>
      <c r="V249" s="14"/>
      <c r="W249" s="17">
        <f>(Q249-243.64)*100/243.64</f>
        <v>0.13407760083183476</v>
      </c>
      <c r="X249" s="14" t="s">
        <v>14</v>
      </c>
      <c r="Y249" s="14"/>
    </row>
    <row r="250" spans="1:25" x14ac:dyDescent="0.3">
      <c r="A250" s="14" t="s">
        <v>618</v>
      </c>
      <c r="B250" s="14" t="s">
        <v>619</v>
      </c>
      <c r="C250" s="17">
        <v>0.2</v>
      </c>
      <c r="D250" s="14" t="s">
        <v>10</v>
      </c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7"/>
      <c r="Q250" s="17">
        <f>(282.1+281.9+282)/3</f>
        <v>282</v>
      </c>
      <c r="R250" s="14"/>
      <c r="S250" s="14"/>
      <c r="T250" s="14"/>
      <c r="U250" s="14"/>
      <c r="V250" s="14"/>
      <c r="W250" s="17">
        <f>(282.2-Q250)*100/282.2</f>
        <v>7.0871722182845015E-2</v>
      </c>
      <c r="X250" s="14" t="s">
        <v>14</v>
      </c>
      <c r="Y250" s="14"/>
    </row>
    <row r="251" spans="1:25" x14ac:dyDescent="0.3">
      <c r="A251" s="10" t="s">
        <v>89</v>
      </c>
      <c r="B251" s="10" t="s">
        <v>90</v>
      </c>
      <c r="C251" s="10">
        <v>0.1</v>
      </c>
      <c r="D251" s="10"/>
      <c r="E251" s="10" t="s">
        <v>11</v>
      </c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>
        <v>140</v>
      </c>
      <c r="R251" s="10"/>
      <c r="S251" s="10"/>
      <c r="T251" s="13"/>
      <c r="U251" s="13"/>
      <c r="V251" s="13"/>
      <c r="W251" s="13">
        <f>(140.04-Q251)*100/140.04</f>
        <v>2.8563267637812084E-2</v>
      </c>
      <c r="X251" s="10" t="s">
        <v>14</v>
      </c>
      <c r="Y251" s="10"/>
    </row>
    <row r="252" spans="1:25" x14ac:dyDescent="0.3">
      <c r="A252" s="10" t="s">
        <v>91</v>
      </c>
      <c r="B252" s="10" t="s">
        <v>92</v>
      </c>
      <c r="C252" s="10">
        <v>0.1</v>
      </c>
      <c r="D252" s="10"/>
      <c r="E252" s="10" t="s">
        <v>11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>
        <v>180.9</v>
      </c>
      <c r="R252" s="10"/>
      <c r="S252" s="10"/>
      <c r="T252" s="13"/>
      <c r="U252" s="13"/>
      <c r="V252" s="13"/>
      <c r="W252" s="13">
        <f>(Q252-180.77)*100/180.77</f>
        <v>7.1914587597497068E-2</v>
      </c>
      <c r="X252" s="10" t="s">
        <v>14</v>
      </c>
      <c r="Y252" s="10"/>
    </row>
    <row r="253" spans="1:25" x14ac:dyDescent="0.3">
      <c r="A253" s="10" t="s">
        <v>93</v>
      </c>
      <c r="B253" s="10" t="s">
        <v>94</v>
      </c>
      <c r="C253" s="10">
        <v>0.1</v>
      </c>
      <c r="D253" s="10"/>
      <c r="E253" s="10" t="s">
        <v>11</v>
      </c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>
        <v>255.27</v>
      </c>
      <c r="R253" s="10"/>
      <c r="S253" s="10"/>
      <c r="T253" s="13"/>
      <c r="U253" s="13"/>
      <c r="V253" s="13"/>
      <c r="W253" s="13">
        <f>(255.34-Q253)*100/255.34</f>
        <v>2.7414427821725221E-2</v>
      </c>
      <c r="X253" s="10" t="s">
        <v>14</v>
      </c>
      <c r="Y253" s="10"/>
    </row>
    <row r="254" spans="1:25" x14ac:dyDescent="0.3">
      <c r="A254" s="14" t="s">
        <v>95</v>
      </c>
      <c r="B254" s="14" t="s">
        <v>90</v>
      </c>
      <c r="C254" s="14">
        <v>0.1</v>
      </c>
      <c r="D254" s="14"/>
      <c r="E254" s="14" t="s">
        <v>11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>
        <v>139.07</v>
      </c>
      <c r="R254" s="14"/>
      <c r="S254" s="14"/>
      <c r="T254" s="17"/>
      <c r="U254" s="17"/>
      <c r="V254" s="17"/>
      <c r="W254" s="17">
        <f>(140.04-Q254)*100/140.04</f>
        <v>0.69265924021708003</v>
      </c>
      <c r="X254" s="14" t="s">
        <v>14</v>
      </c>
      <c r="Y254" s="14"/>
    </row>
    <row r="255" spans="1:25" x14ac:dyDescent="0.3">
      <c r="A255" s="14" t="s">
        <v>96</v>
      </c>
      <c r="B255" s="14" t="s">
        <v>92</v>
      </c>
      <c r="C255" s="14">
        <v>0.1</v>
      </c>
      <c r="D255" s="14"/>
      <c r="E255" s="14" t="s">
        <v>11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>
        <v>179.77</v>
      </c>
      <c r="R255" s="14"/>
      <c r="S255" s="14"/>
      <c r="T255" s="17"/>
      <c r="U255" s="17"/>
      <c r="V255" s="17"/>
      <c r="W255" s="17">
        <f>(180.77-Q255)*100/180.77</f>
        <v>0.55318913536538139</v>
      </c>
      <c r="X255" s="14" t="s">
        <v>14</v>
      </c>
      <c r="Y255" s="14"/>
    </row>
    <row r="256" spans="1:25" x14ac:dyDescent="0.3">
      <c r="A256" s="14" t="s">
        <v>97</v>
      </c>
      <c r="B256" s="14" t="s">
        <v>94</v>
      </c>
      <c r="C256" s="14">
        <v>0.1</v>
      </c>
      <c r="D256" s="14"/>
      <c r="E256" s="14" t="s">
        <v>11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>
        <v>254.17</v>
      </c>
      <c r="R256" s="14"/>
      <c r="S256" s="14"/>
      <c r="T256" s="17"/>
      <c r="U256" s="17"/>
      <c r="V256" s="17"/>
      <c r="W256" s="17">
        <f>(255.34-Q256)*100/255.34</f>
        <v>0.45821257930602954</v>
      </c>
      <c r="X256" s="14" t="s">
        <v>14</v>
      </c>
      <c r="Y256" s="14"/>
    </row>
    <row r="257" spans="1:25" x14ac:dyDescent="0.3">
      <c r="A257" s="19" t="s">
        <v>769</v>
      </c>
      <c r="B257" s="19" t="s">
        <v>770</v>
      </c>
      <c r="C257" s="19">
        <v>9.6641499999999994</v>
      </c>
      <c r="D257" s="19" t="s">
        <v>10</v>
      </c>
      <c r="E257" s="19" t="s">
        <v>11</v>
      </c>
      <c r="F257" s="19" t="s">
        <v>771</v>
      </c>
      <c r="G257" s="19"/>
      <c r="H257" s="19" t="s">
        <v>772</v>
      </c>
      <c r="I257" s="19"/>
      <c r="J257" s="19"/>
      <c r="K257" s="19"/>
      <c r="L257" s="19"/>
      <c r="M257" s="19"/>
      <c r="N257" s="19">
        <v>1968625</v>
      </c>
      <c r="O257" s="19"/>
      <c r="P257" s="22">
        <v>267.63</v>
      </c>
      <c r="Q257" s="21">
        <v>268.97000000000003</v>
      </c>
      <c r="S257" s="19"/>
      <c r="T257" s="22"/>
      <c r="U257" s="8">
        <v>269.16666666666669</v>
      </c>
      <c r="V257" s="22">
        <v>271.89999999999998</v>
      </c>
      <c r="W257" s="18"/>
      <c r="X257" s="19" t="s">
        <v>14</v>
      </c>
      <c r="Y257" s="21" t="s">
        <v>623</v>
      </c>
    </row>
    <row r="258" spans="1:25" x14ac:dyDescent="0.3">
      <c r="A258" s="19" t="s">
        <v>773</v>
      </c>
      <c r="B258" s="19" t="s">
        <v>774</v>
      </c>
      <c r="C258" s="19">
        <v>12.83281</v>
      </c>
      <c r="D258" s="19" t="s">
        <v>10</v>
      </c>
      <c r="E258" s="19" t="s">
        <v>11</v>
      </c>
      <c r="F258" s="19" t="s">
        <v>775</v>
      </c>
      <c r="G258" s="19"/>
      <c r="H258" s="19" t="s">
        <v>776</v>
      </c>
      <c r="I258" s="19"/>
      <c r="J258" s="19"/>
      <c r="K258" s="19"/>
      <c r="L258" s="19"/>
      <c r="M258" s="19"/>
      <c r="N258" s="19">
        <v>1968624</v>
      </c>
      <c r="O258" s="19"/>
      <c r="P258" s="22">
        <v>262.02999999999997</v>
      </c>
      <c r="Q258" s="21">
        <v>266.73</v>
      </c>
      <c r="S258" s="21">
        <v>266.3</v>
      </c>
      <c r="T258" s="22">
        <v>267.2</v>
      </c>
      <c r="U258" s="8">
        <v>259.7</v>
      </c>
      <c r="V258" s="22">
        <v>266.56666666666666</v>
      </c>
      <c r="W258" s="18"/>
      <c r="X258" s="19" t="s">
        <v>14</v>
      </c>
      <c r="Y258" s="21" t="s">
        <v>623</v>
      </c>
    </row>
    <row r="259" spans="1:25" x14ac:dyDescent="0.3">
      <c r="A259" s="19" t="s">
        <v>777</v>
      </c>
      <c r="B259" s="19" t="s">
        <v>778</v>
      </c>
      <c r="C259" s="19">
        <v>1.6297699999999999</v>
      </c>
      <c r="D259" s="19" t="s">
        <v>10</v>
      </c>
      <c r="E259" s="19" t="s">
        <v>11</v>
      </c>
      <c r="F259" s="19" t="s">
        <v>779</v>
      </c>
      <c r="G259" s="19"/>
      <c r="H259" s="19" t="s">
        <v>780</v>
      </c>
      <c r="I259" s="19"/>
      <c r="J259" s="19"/>
      <c r="K259" s="19"/>
      <c r="L259" s="19"/>
      <c r="M259" s="19"/>
      <c r="N259" s="19">
        <v>82336</v>
      </c>
      <c r="O259" s="19"/>
      <c r="P259" s="22">
        <v>206.13</v>
      </c>
      <c r="Q259" s="19">
        <v>211.51400000000001</v>
      </c>
      <c r="S259" s="19"/>
      <c r="T259" s="22">
        <v>203.13</v>
      </c>
      <c r="U259" s="22"/>
      <c r="V259" s="22"/>
      <c r="W259" s="18"/>
      <c r="X259" s="19" t="s">
        <v>14</v>
      </c>
      <c r="Y259" s="21" t="s">
        <v>623</v>
      </c>
    </row>
    <row r="260" spans="1:25" x14ac:dyDescent="0.3">
      <c r="A260" s="19" t="s">
        <v>620</v>
      </c>
      <c r="B260" s="19" t="s">
        <v>369</v>
      </c>
      <c r="C260" s="19">
        <v>9.6253799999999998</v>
      </c>
      <c r="D260" s="19" t="s">
        <v>10</v>
      </c>
      <c r="E260" s="19" t="s">
        <v>11</v>
      </c>
      <c r="F260" s="19" t="s">
        <v>621</v>
      </c>
      <c r="G260" s="19"/>
      <c r="H260" s="19" t="s">
        <v>622</v>
      </c>
      <c r="I260" s="19"/>
      <c r="J260" s="19"/>
      <c r="K260" s="19"/>
      <c r="L260" s="19"/>
      <c r="M260" s="19"/>
      <c r="N260" s="19">
        <v>7200</v>
      </c>
      <c r="O260" s="19"/>
      <c r="P260" s="28">
        <v>240.3</v>
      </c>
      <c r="Q260" s="19">
        <v>241.721</v>
      </c>
      <c r="S260" s="21">
        <v>242.2</v>
      </c>
      <c r="T260" s="22"/>
      <c r="U260" s="22"/>
      <c r="V260" s="22">
        <v>243.77</v>
      </c>
      <c r="W260" s="18"/>
      <c r="X260" s="19" t="s">
        <v>14</v>
      </c>
      <c r="Y260" s="21" t="s">
        <v>623</v>
      </c>
    </row>
    <row r="261" spans="1:25" x14ac:dyDescent="0.3">
      <c r="A261" s="19" t="s">
        <v>624</v>
      </c>
      <c r="B261" s="19" t="s">
        <v>625</v>
      </c>
      <c r="C261" s="19">
        <v>11.725160000000001</v>
      </c>
      <c r="D261" s="19" t="s">
        <v>10</v>
      </c>
      <c r="E261" s="19" t="s">
        <v>11</v>
      </c>
      <c r="F261" s="19" t="s">
        <v>626</v>
      </c>
      <c r="G261" s="19"/>
      <c r="H261" s="19" t="s">
        <v>627</v>
      </c>
      <c r="I261" s="19"/>
      <c r="J261" s="19"/>
      <c r="K261" s="19"/>
      <c r="L261" s="19"/>
      <c r="M261" s="19"/>
      <c r="N261" s="19">
        <v>1968628</v>
      </c>
      <c r="O261" s="19"/>
      <c r="P261" s="22">
        <v>283.39999999999998</v>
      </c>
      <c r="Q261" s="21">
        <v>285.60000000000002</v>
      </c>
      <c r="S261" s="21">
        <v>285.60000000000002</v>
      </c>
      <c r="T261" s="22"/>
      <c r="U261" s="22">
        <v>283.02999999999997</v>
      </c>
      <c r="V261" s="22">
        <v>287.73</v>
      </c>
      <c r="W261" s="18"/>
      <c r="X261" s="19" t="s">
        <v>14</v>
      </c>
      <c r="Y261" s="21" t="s">
        <v>628</v>
      </c>
    </row>
    <row r="262" spans="1:25" x14ac:dyDescent="0.3">
      <c r="A262" s="19" t="s">
        <v>629</v>
      </c>
      <c r="B262" s="19" t="s">
        <v>630</v>
      </c>
      <c r="C262" s="19">
        <v>6.7360600000000002</v>
      </c>
      <c r="D262" s="19" t="s">
        <v>10</v>
      </c>
      <c r="E262" s="19" t="s">
        <v>11</v>
      </c>
      <c r="F262" s="19" t="s">
        <v>631</v>
      </c>
      <c r="G262" s="19"/>
      <c r="H262" s="19" t="s">
        <v>632</v>
      </c>
      <c r="I262" s="19"/>
      <c r="J262" s="19"/>
      <c r="K262" s="19"/>
      <c r="L262" s="19"/>
      <c r="M262" s="19"/>
      <c r="N262" s="19">
        <v>1968622</v>
      </c>
      <c r="O262" s="19"/>
      <c r="P262" s="28">
        <v>210.3</v>
      </c>
      <c r="Q262" s="19">
        <v>207.71799999999999</v>
      </c>
      <c r="S262" s="19"/>
      <c r="T262" s="22">
        <v>204.03</v>
      </c>
      <c r="U262" s="22"/>
      <c r="V262" s="22"/>
      <c r="W262" s="18"/>
      <c r="X262" s="19" t="s">
        <v>14</v>
      </c>
      <c r="Y262" s="21" t="s">
        <v>633</v>
      </c>
    </row>
    <row r="263" spans="1:25" x14ac:dyDescent="0.3">
      <c r="A263" s="19" t="s">
        <v>634</v>
      </c>
      <c r="B263" s="19" t="s">
        <v>635</v>
      </c>
      <c r="C263" s="19">
        <v>1.4317</v>
      </c>
      <c r="D263" s="19" t="s">
        <v>10</v>
      </c>
      <c r="E263" s="19" t="s">
        <v>11</v>
      </c>
      <c r="F263" s="19" t="s">
        <v>636</v>
      </c>
      <c r="G263" s="19"/>
      <c r="H263" s="19" t="s">
        <v>637</v>
      </c>
      <c r="I263" s="19"/>
      <c r="J263" s="19"/>
      <c r="K263" s="19"/>
      <c r="L263" s="19"/>
      <c r="M263" s="19"/>
      <c r="N263" s="19">
        <v>1968621</v>
      </c>
      <c r="O263" s="19"/>
      <c r="P263" s="28">
        <v>202</v>
      </c>
      <c r="Q263" s="19">
        <v>199.60599999999999</v>
      </c>
      <c r="S263" s="19"/>
      <c r="T263" s="22">
        <v>196.87</v>
      </c>
      <c r="U263" s="22"/>
      <c r="V263" s="22"/>
      <c r="W263" s="18"/>
      <c r="X263" s="19" t="s">
        <v>14</v>
      </c>
      <c r="Y263" s="21" t="s">
        <v>628</v>
      </c>
    </row>
    <row r="264" spans="1:25" x14ac:dyDescent="0.3">
      <c r="A264" s="19" t="s">
        <v>638</v>
      </c>
      <c r="B264" s="19" t="s">
        <v>639</v>
      </c>
      <c r="C264" s="19">
        <v>14.610200000000001</v>
      </c>
      <c r="D264" s="19" t="s">
        <v>10</v>
      </c>
      <c r="E264" s="19" t="s">
        <v>11</v>
      </c>
      <c r="F264" s="19" t="s">
        <v>640</v>
      </c>
      <c r="G264" s="19"/>
      <c r="H264" s="19" t="s">
        <v>641</v>
      </c>
      <c r="I264" s="19"/>
      <c r="J264" s="19"/>
      <c r="K264" s="19"/>
      <c r="L264" s="19"/>
      <c r="M264" s="19"/>
      <c r="N264" s="19">
        <v>1968629</v>
      </c>
      <c r="O264" s="19"/>
      <c r="P264" s="22">
        <v>301.17</v>
      </c>
      <c r="Q264" s="21">
        <v>303.17</v>
      </c>
      <c r="S264" s="21">
        <v>302.89999999999998</v>
      </c>
      <c r="T264" s="22"/>
      <c r="U264" s="22">
        <v>300.10000000000002</v>
      </c>
      <c r="V264" s="22">
        <v>304.17</v>
      </c>
      <c r="W264" s="18"/>
      <c r="X264" s="19" t="s">
        <v>14</v>
      </c>
      <c r="Y264" s="21" t="s">
        <v>623</v>
      </c>
    </row>
    <row r="265" spans="1:25" x14ac:dyDescent="0.3">
      <c r="A265" s="19" t="s">
        <v>642</v>
      </c>
      <c r="B265" s="19" t="s">
        <v>643</v>
      </c>
      <c r="C265" s="19">
        <v>14.227729999999999</v>
      </c>
      <c r="D265" s="19" t="s">
        <v>10</v>
      </c>
      <c r="E265" s="19" t="s">
        <v>11</v>
      </c>
      <c r="F265" s="19" t="s">
        <v>644</v>
      </c>
      <c r="G265" s="19"/>
      <c r="H265" s="19" t="s">
        <v>645</v>
      </c>
      <c r="I265" s="19"/>
      <c r="J265" s="19"/>
      <c r="K265" s="19"/>
      <c r="L265" s="19"/>
      <c r="M265" s="19"/>
      <c r="N265" s="19">
        <v>1968630</v>
      </c>
      <c r="O265" s="19"/>
      <c r="P265" s="22">
        <v>321.43</v>
      </c>
      <c r="Q265" s="21">
        <v>323.13</v>
      </c>
      <c r="S265" s="19"/>
      <c r="T265" s="22">
        <v>318.73333333333329</v>
      </c>
      <c r="U265" s="22">
        <v>321.5</v>
      </c>
      <c r="V265" s="22">
        <v>327.09999999999997</v>
      </c>
      <c r="W265" s="18"/>
      <c r="X265" s="19" t="s">
        <v>14</v>
      </c>
      <c r="Y265" s="21" t="s">
        <v>623</v>
      </c>
    </row>
    <row r="266" spans="1:25" x14ac:dyDescent="0.3">
      <c r="A266" s="19" t="s">
        <v>646</v>
      </c>
      <c r="B266" s="19" t="s">
        <v>647</v>
      </c>
      <c r="C266" s="19">
        <v>12.442299999999999</v>
      </c>
      <c r="D266" s="19" t="s">
        <v>10</v>
      </c>
      <c r="E266" s="19" t="s">
        <v>11</v>
      </c>
      <c r="F266" s="19" t="s">
        <v>648</v>
      </c>
      <c r="G266" s="19"/>
      <c r="H266" s="19" t="s">
        <v>649</v>
      </c>
      <c r="I266" s="19"/>
      <c r="J266" s="19"/>
      <c r="K266" s="19"/>
      <c r="L266" s="19"/>
      <c r="M266" s="19"/>
      <c r="N266" s="19">
        <v>1968627</v>
      </c>
      <c r="O266" s="19"/>
      <c r="P266" s="22">
        <v>287.89999999999998</v>
      </c>
      <c r="Q266" s="21">
        <v>286.7</v>
      </c>
      <c r="S266" s="19"/>
      <c r="T266" s="22"/>
      <c r="U266" s="22"/>
      <c r="V266" s="22">
        <v>289.9666666666667</v>
      </c>
      <c r="W266" s="18"/>
      <c r="X266" s="19" t="s">
        <v>14</v>
      </c>
      <c r="Y266" s="21" t="s">
        <v>623</v>
      </c>
    </row>
    <row r="267" spans="1:25" x14ac:dyDescent="0.3">
      <c r="A267" s="19" t="s">
        <v>650</v>
      </c>
      <c r="B267" s="19" t="s">
        <v>651</v>
      </c>
      <c r="C267" s="19">
        <v>15.574</v>
      </c>
      <c r="D267" s="19" t="s">
        <v>10</v>
      </c>
      <c r="E267" s="19" t="s">
        <v>11</v>
      </c>
      <c r="F267" s="19" t="s">
        <v>652</v>
      </c>
      <c r="G267" s="19"/>
      <c r="H267" s="19" t="s">
        <v>653</v>
      </c>
      <c r="I267" s="19"/>
      <c r="J267" s="19"/>
      <c r="K267" s="19"/>
      <c r="L267" s="19"/>
      <c r="M267" s="19"/>
      <c r="N267" s="19">
        <v>1968626</v>
      </c>
      <c r="O267" s="19"/>
      <c r="P267" s="22">
        <v>286.77</v>
      </c>
      <c r="Q267" s="21">
        <v>287.43</v>
      </c>
      <c r="S267" s="19"/>
      <c r="T267" s="22">
        <v>289.90000000000003</v>
      </c>
      <c r="U267" s="22">
        <v>283.73333333333335</v>
      </c>
      <c r="V267" s="22">
        <v>289.5333333333333</v>
      </c>
      <c r="W267" s="18"/>
      <c r="X267" s="19" t="s">
        <v>14</v>
      </c>
      <c r="Y267" s="21" t="s">
        <v>623</v>
      </c>
    </row>
    <row r="268" spans="1:25" x14ac:dyDescent="0.3">
      <c r="A268" s="19" t="s">
        <v>654</v>
      </c>
      <c r="B268" s="19" t="s">
        <v>655</v>
      </c>
      <c r="C268" s="19">
        <v>10.46414</v>
      </c>
      <c r="D268" s="19" t="s">
        <v>10</v>
      </c>
      <c r="E268" s="19" t="s">
        <v>11</v>
      </c>
      <c r="F268" s="19" t="s">
        <v>656</v>
      </c>
      <c r="G268" s="19"/>
      <c r="H268" s="19" t="s">
        <v>657</v>
      </c>
      <c r="I268" s="19"/>
      <c r="J268" s="19"/>
      <c r="K268" s="19"/>
      <c r="L268" s="19"/>
      <c r="M268" s="19"/>
      <c r="N268" s="19">
        <v>1968623</v>
      </c>
      <c r="O268" s="19"/>
      <c r="P268" s="28">
        <v>232.9</v>
      </c>
      <c r="Q268" s="19">
        <v>237.71899999999999</v>
      </c>
      <c r="S268" s="19"/>
      <c r="T268" s="22">
        <v>248.83333333333334</v>
      </c>
      <c r="U268" s="22">
        <v>233.23333333333335</v>
      </c>
      <c r="V268" s="22">
        <v>240.1</v>
      </c>
      <c r="W268" s="18"/>
      <c r="X268" s="19" t="s">
        <v>14</v>
      </c>
      <c r="Y268" s="19" t="s">
        <v>658</v>
      </c>
    </row>
    <row r="269" spans="1:25" x14ac:dyDescent="0.3">
      <c r="A269" s="19" t="s">
        <v>659</v>
      </c>
      <c r="B269" s="19" t="s">
        <v>660</v>
      </c>
      <c r="C269" s="19">
        <v>2.7398699999999998</v>
      </c>
      <c r="D269" s="19" t="s">
        <v>10</v>
      </c>
      <c r="E269" s="19" t="s">
        <v>11</v>
      </c>
      <c r="F269" s="19" t="s">
        <v>661</v>
      </c>
      <c r="G269" s="19"/>
      <c r="H269" s="19" t="s">
        <v>662</v>
      </c>
      <c r="I269" s="19"/>
      <c r="J269" s="19"/>
      <c r="K269" s="19"/>
      <c r="L269" s="19"/>
      <c r="M269" s="19"/>
      <c r="N269" s="19">
        <v>1968619</v>
      </c>
      <c r="O269" s="19"/>
      <c r="P269" s="28">
        <v>190.7</v>
      </c>
      <c r="Q269" s="19">
        <v>189.47800000000001</v>
      </c>
      <c r="S269" s="19"/>
      <c r="T269" s="19"/>
      <c r="U269" s="22"/>
      <c r="V269" s="22"/>
      <c r="W269" s="18"/>
      <c r="X269" s="19" t="s">
        <v>14</v>
      </c>
      <c r="Y269" s="19" t="s">
        <v>663</v>
      </c>
    </row>
    <row r="270" spans="1:25" x14ac:dyDescent="0.3">
      <c r="A270" s="20" t="s">
        <v>664</v>
      </c>
      <c r="B270" s="20" t="s">
        <v>665</v>
      </c>
      <c r="C270" s="19">
        <v>2.96</v>
      </c>
      <c r="D270" s="19" t="s">
        <v>10</v>
      </c>
      <c r="E270" s="19" t="s">
        <v>11</v>
      </c>
      <c r="F270" s="19" t="s">
        <v>666</v>
      </c>
      <c r="G270" s="19"/>
      <c r="H270" s="19" t="s">
        <v>667</v>
      </c>
      <c r="I270" s="19"/>
      <c r="J270" s="19"/>
      <c r="K270" s="19"/>
      <c r="L270" s="19"/>
      <c r="M270" s="19"/>
      <c r="N270" s="19">
        <v>1968620</v>
      </c>
      <c r="O270" s="19"/>
      <c r="P270" s="22">
        <v>197.73</v>
      </c>
      <c r="Q270" s="19"/>
      <c r="S270" s="29">
        <v>195.3</v>
      </c>
      <c r="T270" s="21">
        <v>189.47</v>
      </c>
      <c r="U270" s="19"/>
      <c r="V270" s="22">
        <v>199.6</v>
      </c>
      <c r="W270" s="18"/>
      <c r="X270" s="19" t="s">
        <v>14</v>
      </c>
      <c r="Y270" s="21" t="s">
        <v>633</v>
      </c>
    </row>
    <row r="271" spans="1:25" x14ac:dyDescent="0.3">
      <c r="A271" s="24" t="s">
        <v>80</v>
      </c>
      <c r="B271" s="24" t="s">
        <v>81</v>
      </c>
      <c r="C271" s="24">
        <v>0.14393</v>
      </c>
      <c r="D271" s="24" t="s">
        <v>10</v>
      </c>
      <c r="E271" s="24" t="s">
        <v>11</v>
      </c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30"/>
      <c r="Q271" s="24">
        <v>153.68700000000001</v>
      </c>
      <c r="R271" s="10"/>
      <c r="S271" s="24"/>
      <c r="T271" s="30"/>
      <c r="U271" s="30"/>
      <c r="V271" s="30"/>
      <c r="W271" s="23">
        <v>0</v>
      </c>
      <c r="X271" s="24"/>
      <c r="Y271" s="24"/>
    </row>
    <row r="272" spans="1:25" x14ac:dyDescent="0.3">
      <c r="A272" s="24" t="s">
        <v>82</v>
      </c>
      <c r="B272" s="24" t="s">
        <v>83</v>
      </c>
      <c r="C272" s="24">
        <v>0.24207999999999999</v>
      </c>
      <c r="D272" s="24" t="s">
        <v>10</v>
      </c>
      <c r="E272" s="24" t="s">
        <v>11</v>
      </c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30"/>
      <c r="Q272" s="24">
        <v>203.43700000000001</v>
      </c>
      <c r="R272" s="10"/>
      <c r="S272" s="24"/>
      <c r="T272" s="30"/>
      <c r="U272" s="30"/>
      <c r="V272" s="30"/>
      <c r="W272" s="23">
        <v>0.2</v>
      </c>
      <c r="X272" s="24"/>
      <c r="Y272" s="24"/>
    </row>
    <row r="273" spans="1:25" x14ac:dyDescent="0.3">
      <c r="A273" s="24" t="s">
        <v>84</v>
      </c>
      <c r="B273" s="24" t="s">
        <v>85</v>
      </c>
      <c r="C273" s="24">
        <v>0.10539</v>
      </c>
      <c r="D273" s="24" t="s">
        <v>10</v>
      </c>
      <c r="E273" s="24" t="s">
        <v>11</v>
      </c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30"/>
      <c r="Q273" s="24">
        <v>242.91300000000001</v>
      </c>
      <c r="R273" s="10"/>
      <c r="S273" s="24"/>
      <c r="T273" s="30"/>
      <c r="U273" s="30"/>
      <c r="V273" s="30"/>
      <c r="W273" s="23">
        <v>0.3</v>
      </c>
      <c r="X273" s="24"/>
      <c r="Y273" s="24"/>
    </row>
    <row r="274" spans="1:25" x14ac:dyDescent="0.3">
      <c r="A274" s="25" t="s">
        <v>86</v>
      </c>
      <c r="B274" s="25" t="s">
        <v>81</v>
      </c>
      <c r="C274" s="25">
        <v>0.14862</v>
      </c>
      <c r="D274" s="25" t="s">
        <v>10</v>
      </c>
      <c r="E274" s="25" t="s">
        <v>11</v>
      </c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6"/>
      <c r="Q274" s="25">
        <v>152.767</v>
      </c>
      <c r="R274" s="14"/>
      <c r="S274" s="25"/>
      <c r="T274" s="26"/>
      <c r="U274" s="26"/>
      <c r="V274" s="26"/>
      <c r="W274" s="27">
        <v>0.6</v>
      </c>
      <c r="X274" s="25"/>
      <c r="Y274" s="25"/>
    </row>
    <row r="275" spans="1:25" x14ac:dyDescent="0.3">
      <c r="A275" s="25" t="s">
        <v>87</v>
      </c>
      <c r="B275" s="25" t="s">
        <v>83</v>
      </c>
      <c r="C275" s="25">
        <v>9.7220000000000001E-2</v>
      </c>
      <c r="D275" s="25" t="s">
        <v>10</v>
      </c>
      <c r="E275" s="25" t="s">
        <v>11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6"/>
      <c r="Q275" s="25">
        <v>204.32599999999999</v>
      </c>
      <c r="R275" s="14"/>
      <c r="S275" s="25"/>
      <c r="T275" s="26"/>
      <c r="U275" s="26"/>
      <c r="V275" s="26"/>
      <c r="W275" s="27">
        <v>0.7</v>
      </c>
      <c r="X275" s="25"/>
      <c r="Y275" s="25"/>
    </row>
    <row r="276" spans="1:25" x14ac:dyDescent="0.3">
      <c r="A276" s="25" t="s">
        <v>88</v>
      </c>
      <c r="B276" s="25" t="s">
        <v>85</v>
      </c>
      <c r="C276" s="25">
        <v>9.2549999999999993E-2</v>
      </c>
      <c r="D276" s="25" t="s">
        <v>10</v>
      </c>
      <c r="E276" s="25" t="s">
        <v>11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6"/>
      <c r="Q276" s="25">
        <v>244.40700000000001</v>
      </c>
      <c r="R276" s="14"/>
      <c r="S276" s="25"/>
      <c r="T276" s="26"/>
      <c r="U276" s="26"/>
      <c r="V276" s="26"/>
      <c r="W276" s="27">
        <v>0.3</v>
      </c>
      <c r="X276" s="25"/>
      <c r="Y276" s="25"/>
    </row>
    <row r="277" spans="1:25" x14ac:dyDescent="0.3">
      <c r="A277" s="10" t="s">
        <v>89</v>
      </c>
      <c r="B277" s="10" t="s">
        <v>90</v>
      </c>
      <c r="C277" s="10">
        <v>0.1</v>
      </c>
      <c r="D277" s="10"/>
      <c r="E277" s="10" t="s">
        <v>11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3">
        <v>140</v>
      </c>
      <c r="R277" s="10"/>
      <c r="S277" s="10"/>
      <c r="T277" s="13"/>
      <c r="U277" s="13"/>
      <c r="V277" s="13"/>
      <c r="W277" s="13">
        <f>(140.04-Q277)*100/140.04</f>
        <v>2.8563267637812084E-2</v>
      </c>
      <c r="X277" s="10" t="s">
        <v>14</v>
      </c>
      <c r="Y277" s="10"/>
    </row>
    <row r="278" spans="1:25" x14ac:dyDescent="0.3">
      <c r="A278" s="10" t="s">
        <v>91</v>
      </c>
      <c r="B278" s="10" t="s">
        <v>92</v>
      </c>
      <c r="C278" s="10">
        <v>0.1</v>
      </c>
      <c r="D278" s="10"/>
      <c r="E278" s="10" t="s">
        <v>11</v>
      </c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3">
        <v>180.76666666666665</v>
      </c>
      <c r="R278" s="10"/>
      <c r="S278" s="10"/>
      <c r="T278" s="13"/>
      <c r="U278" s="13"/>
      <c r="V278" s="13"/>
      <c r="W278" s="13">
        <f>(180.77-Q278)*100/180.77</f>
        <v>1.8439637845653169E-3</v>
      </c>
      <c r="X278" s="10" t="s">
        <v>14</v>
      </c>
      <c r="Y278" s="10"/>
    </row>
    <row r="279" spans="1:25" x14ac:dyDescent="0.3">
      <c r="A279" s="10" t="s">
        <v>93</v>
      </c>
      <c r="B279" s="10" t="s">
        <v>94</v>
      </c>
      <c r="C279" s="10">
        <v>0.1</v>
      </c>
      <c r="D279" s="10"/>
      <c r="E279" s="10" t="s">
        <v>11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3">
        <v>255.30000000000004</v>
      </c>
      <c r="R279" s="10"/>
      <c r="S279" s="10"/>
      <c r="T279" s="13"/>
      <c r="U279" s="13"/>
      <c r="V279" s="13"/>
      <c r="W279" s="13">
        <f>(255.34-Q279)*100/255.34</f>
        <v>1.5665387326687406E-2</v>
      </c>
      <c r="X279" s="10" t="s">
        <v>14</v>
      </c>
      <c r="Y279" s="10"/>
    </row>
    <row r="280" spans="1:25" x14ac:dyDescent="0.3">
      <c r="A280" s="14" t="s">
        <v>95</v>
      </c>
      <c r="B280" s="14" t="s">
        <v>90</v>
      </c>
      <c r="C280" s="14">
        <v>0.1</v>
      </c>
      <c r="D280" s="14"/>
      <c r="E280" s="14" t="s">
        <v>11</v>
      </c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>
        <v>138.97</v>
      </c>
      <c r="R280" s="14"/>
      <c r="S280" s="14"/>
      <c r="T280" s="17"/>
      <c r="U280" s="17"/>
      <c r="V280" s="17"/>
      <c r="W280" s="17">
        <f>(140.04-Q280)*100/140.04</f>
        <v>0.76406740931162043</v>
      </c>
      <c r="X280" s="14" t="s">
        <v>14</v>
      </c>
      <c r="Y280" s="14"/>
    </row>
    <row r="281" spans="1:25" x14ac:dyDescent="0.3">
      <c r="A281" s="14" t="s">
        <v>96</v>
      </c>
      <c r="B281" s="14" t="s">
        <v>92</v>
      </c>
      <c r="C281" s="14">
        <v>0.1</v>
      </c>
      <c r="D281" s="14"/>
      <c r="E281" s="14" t="s">
        <v>11</v>
      </c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>
        <v>179.5</v>
      </c>
      <c r="R281" s="14"/>
      <c r="S281" s="14"/>
      <c r="T281" s="17"/>
      <c r="U281" s="17"/>
      <c r="V281" s="17"/>
      <c r="W281" s="17">
        <f>(180.77-Q281)*100/180.77</f>
        <v>0.70255020191404005</v>
      </c>
      <c r="X281" s="14" t="s">
        <v>14</v>
      </c>
      <c r="Y281" s="14"/>
    </row>
    <row r="282" spans="1:25" x14ac:dyDescent="0.3">
      <c r="A282" s="14" t="s">
        <v>97</v>
      </c>
      <c r="B282" s="14" t="s">
        <v>94</v>
      </c>
      <c r="C282" s="14">
        <v>0.1</v>
      </c>
      <c r="D282" s="14"/>
      <c r="E282" s="14" t="s">
        <v>11</v>
      </c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>
        <v>253.9</v>
      </c>
      <c r="R282" s="14"/>
      <c r="S282" s="14"/>
      <c r="T282" s="17"/>
      <c r="U282" s="17"/>
      <c r="V282" s="17"/>
      <c r="W282" s="17">
        <f>(255.34-Q282)*100/255.34</f>
        <v>0.56395394376125862</v>
      </c>
      <c r="X282" s="14" t="s">
        <v>14</v>
      </c>
      <c r="Y282" s="14"/>
    </row>
    <row r="283" spans="1:25" x14ac:dyDescent="0.3">
      <c r="A283" t="s">
        <v>766</v>
      </c>
      <c r="B283" t="s">
        <v>767</v>
      </c>
      <c r="C283">
        <v>1.2664899999999999</v>
      </c>
      <c r="D283" t="s">
        <v>10</v>
      </c>
      <c r="E283" t="s">
        <v>11</v>
      </c>
      <c r="F283" t="s">
        <v>668</v>
      </c>
      <c r="H283" t="s">
        <v>669</v>
      </c>
      <c r="N283">
        <v>39963</v>
      </c>
      <c r="P283" s="9">
        <v>219.93</v>
      </c>
      <c r="Q283">
        <v>214.04400000000001</v>
      </c>
      <c r="S283" s="8"/>
      <c r="T283" s="8"/>
      <c r="U283" s="8">
        <v>226.13333333333333</v>
      </c>
      <c r="V283" s="8">
        <v>230</v>
      </c>
      <c r="W283" s="8"/>
      <c r="X283" t="s">
        <v>14</v>
      </c>
      <c r="Y283" s="9" t="s">
        <v>15</v>
      </c>
    </row>
    <row r="284" spans="1:25" x14ac:dyDescent="0.3">
      <c r="A284" s="10" t="s">
        <v>768</v>
      </c>
      <c r="B284" s="10" t="s">
        <v>275</v>
      </c>
      <c r="C284" s="10">
        <v>7.18086</v>
      </c>
      <c r="D284" s="10" t="s">
        <v>10</v>
      </c>
      <c r="E284" s="10" t="s">
        <v>11</v>
      </c>
      <c r="F284" s="10" t="s">
        <v>670</v>
      </c>
      <c r="G284" s="10"/>
      <c r="H284" s="10" t="s">
        <v>671</v>
      </c>
      <c r="I284" s="10"/>
      <c r="J284" s="10"/>
      <c r="K284" s="10"/>
      <c r="L284" s="10"/>
      <c r="M284" s="10"/>
      <c r="N284" s="10">
        <v>83872</v>
      </c>
      <c r="O284" s="10"/>
      <c r="P284" s="10"/>
      <c r="Q284" s="10">
        <v>212.50700000000001</v>
      </c>
      <c r="R284" s="10"/>
      <c r="S284" s="31"/>
      <c r="T284" s="31"/>
      <c r="U284" s="31"/>
      <c r="V284" s="31"/>
      <c r="W284" s="31"/>
      <c r="X284" t="s">
        <v>14</v>
      </c>
      <c r="Y284" s="10"/>
    </row>
    <row r="285" spans="1:25" x14ac:dyDescent="0.3">
      <c r="A285" t="s">
        <v>754</v>
      </c>
      <c r="B285" t="s">
        <v>755</v>
      </c>
      <c r="C285">
        <v>14.3</v>
      </c>
      <c r="D285" t="s">
        <v>10</v>
      </c>
      <c r="E285" t="s">
        <v>11</v>
      </c>
      <c r="F285" s="32" t="s">
        <v>672</v>
      </c>
      <c r="H285" t="s">
        <v>673</v>
      </c>
      <c r="N285">
        <v>40924</v>
      </c>
      <c r="P285" s="9">
        <v>279.60000000000002</v>
      </c>
      <c r="Q285" s="9"/>
      <c r="R285" s="9">
        <v>284.3</v>
      </c>
      <c r="S285" s="8"/>
      <c r="T285" s="8">
        <v>270.0333333333333</v>
      </c>
      <c r="U285" s="8"/>
      <c r="V285" s="8"/>
      <c r="W285" s="8"/>
      <c r="X285" t="s">
        <v>14</v>
      </c>
      <c r="Y285" s="9" t="s">
        <v>15</v>
      </c>
    </row>
    <row r="286" spans="1:25" x14ac:dyDescent="0.3">
      <c r="A286" t="s">
        <v>756</v>
      </c>
      <c r="B286" t="s">
        <v>757</v>
      </c>
      <c r="C286">
        <v>12.516310000000001</v>
      </c>
      <c r="D286" t="s">
        <v>10</v>
      </c>
      <c r="E286" t="s">
        <v>11</v>
      </c>
      <c r="F286" t="s">
        <v>674</v>
      </c>
      <c r="H286" t="s">
        <v>675</v>
      </c>
      <c r="N286">
        <v>39609</v>
      </c>
      <c r="P286" s="9">
        <v>298.43</v>
      </c>
      <c r="Q286">
        <v>295.02999999999997</v>
      </c>
      <c r="S286" s="8"/>
      <c r="T286" s="8"/>
      <c r="U286" s="8"/>
      <c r="V286" s="8">
        <v>298.83333333333331</v>
      </c>
      <c r="W286" s="8"/>
      <c r="X286" t="s">
        <v>14</v>
      </c>
      <c r="Y286" s="9" t="s">
        <v>15</v>
      </c>
    </row>
    <row r="287" spans="1:25" x14ac:dyDescent="0.3">
      <c r="A287" t="s">
        <v>758</v>
      </c>
      <c r="B287" t="s">
        <v>759</v>
      </c>
      <c r="C287" s="9">
        <v>7.13</v>
      </c>
      <c r="D287" t="s">
        <v>10</v>
      </c>
      <c r="E287" t="s">
        <v>11</v>
      </c>
      <c r="F287" t="s">
        <v>676</v>
      </c>
      <c r="H287" t="s">
        <v>677</v>
      </c>
      <c r="N287">
        <v>1968632</v>
      </c>
      <c r="P287" s="9">
        <v>193.27</v>
      </c>
      <c r="S287" s="8"/>
      <c r="T287" s="8"/>
      <c r="U287" s="8"/>
      <c r="V287" s="8"/>
      <c r="W287" s="8"/>
      <c r="X287" t="s">
        <v>14</v>
      </c>
      <c r="Y287" s="9" t="s">
        <v>15</v>
      </c>
    </row>
    <row r="288" spans="1:25" x14ac:dyDescent="0.3">
      <c r="A288" t="s">
        <v>760</v>
      </c>
      <c r="B288" t="s">
        <v>761</v>
      </c>
      <c r="C288">
        <v>2.1143700000000001</v>
      </c>
      <c r="D288" t="s">
        <v>10</v>
      </c>
      <c r="E288" t="s">
        <v>11</v>
      </c>
      <c r="F288" t="s">
        <v>678</v>
      </c>
      <c r="H288" t="s">
        <v>679</v>
      </c>
      <c r="N288">
        <v>1968634</v>
      </c>
      <c r="P288" s="9">
        <v>255.53</v>
      </c>
      <c r="Q288">
        <v>249.298</v>
      </c>
      <c r="S288" s="8"/>
      <c r="T288" s="8">
        <v>254.77</v>
      </c>
      <c r="U288" s="8">
        <v>251.03</v>
      </c>
      <c r="V288" s="8">
        <v>254.27</v>
      </c>
      <c r="W288" s="8"/>
      <c r="X288" t="s">
        <v>14</v>
      </c>
      <c r="Y288" s="9" t="s">
        <v>15</v>
      </c>
    </row>
    <row r="289" spans="1:25" x14ac:dyDescent="0.3">
      <c r="A289" t="s">
        <v>762</v>
      </c>
      <c r="B289" t="s">
        <v>763</v>
      </c>
      <c r="C289">
        <v>16.75835</v>
      </c>
      <c r="D289" t="s">
        <v>10</v>
      </c>
      <c r="E289" t="s">
        <v>11</v>
      </c>
      <c r="F289" t="s">
        <v>680</v>
      </c>
      <c r="H289" t="s">
        <v>681</v>
      </c>
      <c r="N289">
        <v>1968633</v>
      </c>
      <c r="P289" s="9">
        <v>277.43</v>
      </c>
      <c r="Q289">
        <v>275.40600000000001</v>
      </c>
      <c r="S289" s="8"/>
      <c r="T289" s="8"/>
      <c r="U289" s="8">
        <v>271.67</v>
      </c>
      <c r="V289" s="8">
        <v>278.37</v>
      </c>
      <c r="W289" s="8"/>
      <c r="X289" t="s">
        <v>14</v>
      </c>
      <c r="Y289" s="9" t="s">
        <v>15</v>
      </c>
    </row>
    <row r="290" spans="1:25" x14ac:dyDescent="0.3">
      <c r="A290" t="s">
        <v>764</v>
      </c>
      <c r="B290" t="s">
        <v>765</v>
      </c>
      <c r="C290">
        <v>3.9317000000000002</v>
      </c>
      <c r="D290" t="s">
        <v>10</v>
      </c>
      <c r="E290" t="s">
        <v>11</v>
      </c>
      <c r="F290" t="s">
        <v>682</v>
      </c>
      <c r="H290" t="s">
        <v>683</v>
      </c>
      <c r="N290">
        <v>82378</v>
      </c>
      <c r="P290" s="9">
        <v>258.39999999999998</v>
      </c>
      <c r="Q290">
        <v>246.40600000000001</v>
      </c>
      <c r="S290" s="8"/>
      <c r="T290" s="8"/>
      <c r="U290" s="8"/>
      <c r="V290" s="8">
        <v>256.8</v>
      </c>
      <c r="W290" s="8"/>
      <c r="X290" t="s">
        <v>14</v>
      </c>
      <c r="Y290" s="9" t="s">
        <v>15</v>
      </c>
    </row>
    <row r="291" spans="1:25" x14ac:dyDescent="0.3">
      <c r="A291" s="10" t="s">
        <v>80</v>
      </c>
      <c r="B291" s="10" t="s">
        <v>81</v>
      </c>
      <c r="C291" s="10">
        <v>0.20995</v>
      </c>
      <c r="D291" s="10" t="s">
        <v>10</v>
      </c>
      <c r="E291" s="10" t="s">
        <v>11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>
        <v>153.655</v>
      </c>
      <c r="R291" s="10"/>
      <c r="S291" s="10"/>
      <c r="T291" s="10"/>
      <c r="U291" s="10"/>
      <c r="V291" s="10"/>
      <c r="W291" s="11">
        <v>0</v>
      </c>
      <c r="X291" s="10" t="s">
        <v>14</v>
      </c>
      <c r="Y291" s="10"/>
    </row>
    <row r="292" spans="1:25" x14ac:dyDescent="0.3">
      <c r="A292" s="10" t="s">
        <v>82</v>
      </c>
      <c r="B292" s="10" t="s">
        <v>83</v>
      </c>
      <c r="C292" s="10">
        <v>9.7119999999999998E-2</v>
      </c>
      <c r="D292" s="10" t="s">
        <v>10</v>
      </c>
      <c r="E292" s="10" t="s">
        <v>11</v>
      </c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>
        <v>203.92500000000001</v>
      </c>
      <c r="R292" s="10"/>
      <c r="S292" s="10"/>
      <c r="T292" s="10"/>
      <c r="U292" s="10"/>
      <c r="V292" s="10"/>
      <c r="W292" s="11">
        <v>0.5</v>
      </c>
      <c r="X292" s="10" t="s">
        <v>14</v>
      </c>
      <c r="Y292" s="10"/>
    </row>
    <row r="293" spans="1:25" x14ac:dyDescent="0.3">
      <c r="A293" s="10" t="s">
        <v>84</v>
      </c>
      <c r="B293" s="10" t="s">
        <v>85</v>
      </c>
      <c r="C293" s="10">
        <v>9.3619999999999995E-2</v>
      </c>
      <c r="D293" s="10" t="s">
        <v>10</v>
      </c>
      <c r="E293" s="10" t="s">
        <v>11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>
        <v>243.268</v>
      </c>
      <c r="R293" s="10"/>
      <c r="S293" s="10"/>
      <c r="T293" s="10"/>
      <c r="U293" s="10"/>
      <c r="V293" s="10"/>
      <c r="W293" s="11">
        <v>0.2</v>
      </c>
      <c r="X293" s="10" t="s">
        <v>14</v>
      </c>
      <c r="Y293" s="10"/>
    </row>
    <row r="294" spans="1:25" x14ac:dyDescent="0.3">
      <c r="A294" s="14" t="s">
        <v>86</v>
      </c>
      <c r="B294" s="14" t="s">
        <v>81</v>
      </c>
      <c r="C294" s="14">
        <v>0.15317</v>
      </c>
      <c r="D294" s="14" t="s">
        <v>10</v>
      </c>
      <c r="E294" s="14" t="s">
        <v>11</v>
      </c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>
        <v>152.767</v>
      </c>
      <c r="R294" s="14"/>
      <c r="S294" s="14"/>
      <c r="T294" s="14"/>
      <c r="U294" s="14"/>
      <c r="V294" s="14"/>
      <c r="W294" s="15">
        <v>0.6</v>
      </c>
      <c r="X294" s="14" t="s">
        <v>14</v>
      </c>
      <c r="Y294" s="14"/>
    </row>
    <row r="295" spans="1:25" x14ac:dyDescent="0.3">
      <c r="A295" s="14" t="s">
        <v>87</v>
      </c>
      <c r="B295" s="14" t="s">
        <v>83</v>
      </c>
      <c r="C295" s="14">
        <v>9.7119999999999998E-2</v>
      </c>
      <c r="D295" s="14" t="s">
        <v>10</v>
      </c>
      <c r="E295" s="14" t="s">
        <v>11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>
        <v>204.32599999999999</v>
      </c>
      <c r="R295" s="14"/>
      <c r="S295" s="14"/>
      <c r="T295" s="14"/>
      <c r="U295" s="14"/>
      <c r="V295" s="14"/>
      <c r="W295" s="15">
        <v>0.7</v>
      </c>
      <c r="X295" s="14" t="s">
        <v>14</v>
      </c>
      <c r="Y295" s="14"/>
    </row>
    <row r="296" spans="1:25" x14ac:dyDescent="0.3">
      <c r="A296" s="14" t="s">
        <v>88</v>
      </c>
      <c r="B296" s="14" t="s">
        <v>85</v>
      </c>
      <c r="C296" s="14">
        <v>9.3619999999999995E-2</v>
      </c>
      <c r="D296" s="14" t="s">
        <v>10</v>
      </c>
      <c r="E296" s="14" t="s">
        <v>11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>
        <v>244.40700000000001</v>
      </c>
      <c r="R296" s="14"/>
      <c r="S296" s="14"/>
      <c r="T296" s="14"/>
      <c r="U296" s="14"/>
      <c r="V296" s="14"/>
      <c r="W296" s="15">
        <v>0.3</v>
      </c>
      <c r="X296" s="14" t="s">
        <v>14</v>
      </c>
      <c r="Y296" s="14"/>
    </row>
    <row r="297" spans="1:25" x14ac:dyDescent="0.3">
      <c r="A297" s="10" t="s">
        <v>89</v>
      </c>
      <c r="B297" s="10" t="s">
        <v>90</v>
      </c>
      <c r="C297" s="10">
        <v>0.1</v>
      </c>
      <c r="D297" s="10"/>
      <c r="E297" s="10" t="s">
        <v>11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3"/>
      <c r="R297" s="10"/>
      <c r="S297" s="10"/>
      <c r="T297" s="13">
        <v>140.03333333333333</v>
      </c>
      <c r="U297" s="13"/>
      <c r="V297" s="13"/>
      <c r="W297" s="13">
        <f>(140.04-T297)*100/3</f>
        <v>0.22222222222202012</v>
      </c>
      <c r="X297" s="10" t="s">
        <v>14</v>
      </c>
      <c r="Y297" s="10"/>
    </row>
    <row r="298" spans="1:25" x14ac:dyDescent="0.3">
      <c r="A298" s="10" t="s">
        <v>91</v>
      </c>
      <c r="B298" s="10" t="s">
        <v>92</v>
      </c>
      <c r="C298" s="10">
        <v>0.1</v>
      </c>
      <c r="D298" s="10"/>
      <c r="E298" s="10" t="s">
        <v>11</v>
      </c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3"/>
      <c r="R298" s="10"/>
      <c r="S298" s="10"/>
      <c r="T298" s="13">
        <v>180.86666666666667</v>
      </c>
      <c r="U298" s="13"/>
      <c r="V298" s="13"/>
      <c r="W298" s="13">
        <f>(T298-180.77)*100/180.77</f>
        <v>5.3474949751985398E-2</v>
      </c>
      <c r="X298" s="10" t="s">
        <v>14</v>
      </c>
      <c r="Y298" s="10"/>
    </row>
    <row r="299" spans="1:25" x14ac:dyDescent="0.3">
      <c r="A299" s="10" t="s">
        <v>93</v>
      </c>
      <c r="B299" s="10" t="s">
        <v>94</v>
      </c>
      <c r="C299" s="10">
        <v>0.1</v>
      </c>
      <c r="D299" s="10"/>
      <c r="E299" s="10" t="s">
        <v>11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3"/>
      <c r="R299" s="10"/>
      <c r="S299" s="10"/>
      <c r="T299" s="13">
        <v>255.4</v>
      </c>
      <c r="U299" s="13"/>
      <c r="V299" s="13"/>
      <c r="W299" s="13">
        <f>(T299-255.34)*100/255.34</f>
        <v>2.349808099005337E-2</v>
      </c>
      <c r="X299" s="10" t="s">
        <v>14</v>
      </c>
      <c r="Y299" s="10"/>
    </row>
    <row r="300" spans="1:25" x14ac:dyDescent="0.3">
      <c r="A300" s="14" t="s">
        <v>95</v>
      </c>
      <c r="B300" s="14" t="s">
        <v>90</v>
      </c>
      <c r="C300" s="14">
        <v>0.1</v>
      </c>
      <c r="D300" s="14"/>
      <c r="E300" s="14" t="s">
        <v>11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7">
        <v>139.03333333333333</v>
      </c>
      <c r="U300" s="17"/>
      <c r="V300" s="17"/>
      <c r="W300" s="17">
        <f>(140.04-T300)*100/140.04</f>
        <v>0.71884223555174287</v>
      </c>
      <c r="X300" s="14" t="s">
        <v>14</v>
      </c>
      <c r="Y300" s="14"/>
    </row>
    <row r="301" spans="1:25" x14ac:dyDescent="0.3">
      <c r="A301" s="14" t="s">
        <v>96</v>
      </c>
      <c r="B301" s="14" t="s">
        <v>92</v>
      </c>
      <c r="C301" s="14">
        <v>0.1</v>
      </c>
      <c r="D301" s="14"/>
      <c r="E301" s="14" t="s">
        <v>11</v>
      </c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7">
        <v>179.66666666666666</v>
      </c>
      <c r="U301" s="17"/>
      <c r="V301" s="17"/>
      <c r="W301" s="17">
        <f>(180.77-T301)*100/180.77</f>
        <v>0.61035201268648165</v>
      </c>
      <c r="X301" s="14" t="s">
        <v>14</v>
      </c>
      <c r="Y301" s="14"/>
    </row>
    <row r="302" spans="1:25" x14ac:dyDescent="0.3">
      <c r="A302" s="14" t="s">
        <v>97</v>
      </c>
      <c r="B302" s="14" t="s">
        <v>94</v>
      </c>
      <c r="C302" s="14">
        <v>0.1</v>
      </c>
      <c r="D302" s="14"/>
      <c r="E302" s="14" t="s">
        <v>11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7">
        <v>254.03</v>
      </c>
      <c r="U302" s="17"/>
      <c r="V302" s="17"/>
      <c r="W302" s="17">
        <f>(255.34-T302)*100/255.34</f>
        <v>0.51304143494947996</v>
      </c>
      <c r="X302" s="14" t="s">
        <v>14</v>
      </c>
      <c r="Y302" s="14"/>
    </row>
    <row r="303" spans="1:25" x14ac:dyDescent="0.3">
      <c r="A303" t="s">
        <v>684</v>
      </c>
      <c r="B303" t="s">
        <v>685</v>
      </c>
      <c r="C303">
        <v>1.2145900000000001</v>
      </c>
      <c r="D303" t="s">
        <v>10</v>
      </c>
      <c r="E303" t="s">
        <v>11</v>
      </c>
      <c r="G303" t="s">
        <v>686</v>
      </c>
      <c r="H303" t="s">
        <v>687</v>
      </c>
      <c r="N303">
        <v>1968639</v>
      </c>
      <c r="P303">
        <v>210.4</v>
      </c>
      <c r="Q303">
        <v>204.99799999999999</v>
      </c>
      <c r="T303" s="8"/>
      <c r="U303" s="8">
        <v>211.73</v>
      </c>
      <c r="V303" s="8">
        <v>214.63</v>
      </c>
      <c r="W303" s="5"/>
      <c r="X303" t="s">
        <v>14</v>
      </c>
      <c r="Y303" s="9" t="s">
        <v>15</v>
      </c>
    </row>
    <row r="304" spans="1:25" x14ac:dyDescent="0.3">
      <c r="A304" t="s">
        <v>688</v>
      </c>
      <c r="B304" t="s">
        <v>689</v>
      </c>
      <c r="C304">
        <v>13.25</v>
      </c>
      <c r="D304" t="s">
        <v>10</v>
      </c>
      <c r="E304" t="s">
        <v>11</v>
      </c>
      <c r="G304" t="s">
        <v>690</v>
      </c>
      <c r="H304" t="s">
        <v>691</v>
      </c>
      <c r="N304">
        <v>1968645</v>
      </c>
      <c r="P304">
        <v>315.5</v>
      </c>
      <c r="Q304">
        <v>318.23</v>
      </c>
      <c r="R304">
        <v>318.14</v>
      </c>
      <c r="S304">
        <v>314.14999999999998</v>
      </c>
      <c r="T304" s="8">
        <v>305.76666666666671</v>
      </c>
      <c r="U304" s="8"/>
      <c r="V304" s="8"/>
      <c r="W304" s="5"/>
      <c r="X304" t="s">
        <v>14</v>
      </c>
      <c r="Y304" s="9" t="s">
        <v>15</v>
      </c>
    </row>
    <row r="305" spans="1:25" x14ac:dyDescent="0.3">
      <c r="A305" t="s">
        <v>692</v>
      </c>
      <c r="B305" t="s">
        <v>693</v>
      </c>
      <c r="C305">
        <v>9.9269499999999997</v>
      </c>
      <c r="D305" t="s">
        <v>10</v>
      </c>
      <c r="E305" t="s">
        <v>11</v>
      </c>
      <c r="G305" t="s">
        <v>694</v>
      </c>
      <c r="H305" t="s">
        <v>695</v>
      </c>
      <c r="N305">
        <v>78970</v>
      </c>
      <c r="P305">
        <v>281.89</v>
      </c>
      <c r="Q305">
        <v>286.774</v>
      </c>
      <c r="R305">
        <v>286.65499999999997</v>
      </c>
      <c r="T305" s="8">
        <v>273.66666666666669</v>
      </c>
      <c r="U305" s="8"/>
      <c r="V305" s="8"/>
      <c r="W305" s="5"/>
      <c r="X305" t="s">
        <v>14</v>
      </c>
      <c r="Y305" s="9" t="s">
        <v>15</v>
      </c>
    </row>
    <row r="306" spans="1:25" x14ac:dyDescent="0.3">
      <c r="A306" t="s">
        <v>696</v>
      </c>
      <c r="B306" t="s">
        <v>697</v>
      </c>
      <c r="C306">
        <v>11.01796</v>
      </c>
      <c r="D306" t="s">
        <v>10</v>
      </c>
      <c r="E306" t="s">
        <v>11</v>
      </c>
      <c r="G306" t="s">
        <v>698</v>
      </c>
      <c r="H306" t="s">
        <v>699</v>
      </c>
      <c r="N306">
        <v>1968644</v>
      </c>
      <c r="P306">
        <v>301.54000000000002</v>
      </c>
      <c r="Q306">
        <v>303.23700000000002</v>
      </c>
      <c r="R306">
        <v>304.78699999999998</v>
      </c>
      <c r="T306" s="8">
        <v>296.63333333333333</v>
      </c>
      <c r="U306" s="8"/>
      <c r="V306" s="8"/>
      <c r="W306" s="5"/>
      <c r="X306" t="s">
        <v>14</v>
      </c>
      <c r="Y306" s="9" t="s">
        <v>15</v>
      </c>
    </row>
    <row r="307" spans="1:25" x14ac:dyDescent="0.3">
      <c r="A307" t="s">
        <v>700</v>
      </c>
      <c r="B307" t="s">
        <v>701</v>
      </c>
      <c r="C307">
        <v>3.4666999999999999</v>
      </c>
      <c r="D307" t="s">
        <v>10</v>
      </c>
      <c r="E307" t="s">
        <v>11</v>
      </c>
      <c r="G307" t="s">
        <v>702</v>
      </c>
      <c r="H307" t="s">
        <v>703</v>
      </c>
      <c r="N307">
        <v>1968641</v>
      </c>
      <c r="P307">
        <v>221.9</v>
      </c>
      <c r="Q307">
        <v>215.51499999999999</v>
      </c>
      <c r="S307">
        <v>216.2</v>
      </c>
      <c r="T307" s="8">
        <v>211.66666666666666</v>
      </c>
      <c r="U307" s="8"/>
      <c r="V307" s="8"/>
      <c r="W307" s="5"/>
      <c r="X307" t="s">
        <v>14</v>
      </c>
      <c r="Y307" s="9" t="s">
        <v>15</v>
      </c>
    </row>
    <row r="308" spans="1:25" x14ac:dyDescent="0.3">
      <c r="A308" t="s">
        <v>704</v>
      </c>
      <c r="B308" t="s">
        <v>705</v>
      </c>
      <c r="C308">
        <v>13.105130000000001</v>
      </c>
      <c r="D308" t="s">
        <v>10</v>
      </c>
      <c r="E308" t="s">
        <v>11</v>
      </c>
      <c r="G308" t="s">
        <v>706</v>
      </c>
      <c r="H308" t="s">
        <v>707</v>
      </c>
      <c r="N308">
        <v>39448</v>
      </c>
      <c r="P308">
        <v>296.17</v>
      </c>
      <c r="Q308">
        <v>292.53100000000001</v>
      </c>
      <c r="T308" s="8"/>
      <c r="U308" s="8"/>
      <c r="V308" s="8">
        <v>295.86666666666673</v>
      </c>
      <c r="W308" s="5"/>
      <c r="X308" t="s">
        <v>14</v>
      </c>
      <c r="Y308" s="9" t="s">
        <v>15</v>
      </c>
    </row>
    <row r="309" spans="1:25" x14ac:dyDescent="0.3">
      <c r="A309" t="s">
        <v>708</v>
      </c>
      <c r="B309" t="s">
        <v>709</v>
      </c>
      <c r="C309">
        <v>16.687049999999999</v>
      </c>
      <c r="D309" t="s">
        <v>10</v>
      </c>
      <c r="E309" t="s">
        <v>11</v>
      </c>
      <c r="G309" t="s">
        <v>710</v>
      </c>
      <c r="H309" t="s">
        <v>711</v>
      </c>
      <c r="N309">
        <v>59720</v>
      </c>
      <c r="P309">
        <v>312.43</v>
      </c>
      <c r="Q309">
        <v>309.58800000000002</v>
      </c>
      <c r="T309" s="8"/>
      <c r="U309" s="8"/>
      <c r="V309" s="8">
        <v>312.63333333333333</v>
      </c>
      <c r="W309" s="5"/>
      <c r="X309" t="s">
        <v>14</v>
      </c>
      <c r="Y309" s="9" t="s">
        <v>15</v>
      </c>
    </row>
    <row r="310" spans="1:25" x14ac:dyDescent="0.3">
      <c r="A310" t="s">
        <v>712</v>
      </c>
      <c r="B310" t="s">
        <v>713</v>
      </c>
      <c r="C310">
        <v>1.27651</v>
      </c>
      <c r="D310" t="s">
        <v>10</v>
      </c>
      <c r="E310" t="s">
        <v>11</v>
      </c>
      <c r="G310" t="s">
        <v>714</v>
      </c>
      <c r="H310" t="s">
        <v>715</v>
      </c>
      <c r="N310">
        <v>46748</v>
      </c>
      <c r="P310">
        <v>245.33</v>
      </c>
      <c r="Q310">
        <v>247.59100000000001</v>
      </c>
      <c r="S310">
        <v>241.23500000000001</v>
      </c>
      <c r="T310" s="8">
        <v>240.73333333333335</v>
      </c>
      <c r="U310" s="8"/>
      <c r="V310" s="8"/>
      <c r="W310" s="5"/>
      <c r="X310" t="s">
        <v>14</v>
      </c>
      <c r="Y310" s="9" t="s">
        <v>15</v>
      </c>
    </row>
    <row r="311" spans="1:25" x14ac:dyDescent="0.3">
      <c r="A311" t="s">
        <v>716</v>
      </c>
      <c r="B311" t="s">
        <v>527</v>
      </c>
      <c r="C311">
        <v>1.2767599999999999</v>
      </c>
      <c r="D311" t="s">
        <v>10</v>
      </c>
      <c r="E311" t="s">
        <v>11</v>
      </c>
      <c r="G311" t="s">
        <v>717</v>
      </c>
      <c r="H311" t="s">
        <v>718</v>
      </c>
      <c r="N311">
        <v>57908</v>
      </c>
      <c r="P311">
        <v>192.6</v>
      </c>
      <c r="R311">
        <v>195.53700000000001</v>
      </c>
      <c r="S311">
        <v>196.13</v>
      </c>
      <c r="T311" s="8">
        <v>201.03333333333333</v>
      </c>
      <c r="U311" s="8"/>
      <c r="V311" s="8"/>
      <c r="W311" s="5"/>
      <c r="X311" t="s">
        <v>14</v>
      </c>
      <c r="Y311" s="9" t="s">
        <v>15</v>
      </c>
    </row>
    <row r="312" spans="1:25" x14ac:dyDescent="0.3">
      <c r="A312" t="s">
        <v>719</v>
      </c>
      <c r="B312" t="s">
        <v>720</v>
      </c>
      <c r="C312">
        <v>1.35886</v>
      </c>
      <c r="D312" t="s">
        <v>10</v>
      </c>
      <c r="E312" t="s">
        <v>11</v>
      </c>
      <c r="G312" t="s">
        <v>721</v>
      </c>
      <c r="H312" t="s">
        <v>722</v>
      </c>
      <c r="N312">
        <v>2985</v>
      </c>
      <c r="P312">
        <v>200.8</v>
      </c>
      <c r="Q312">
        <v>199.44900000000001</v>
      </c>
      <c r="R312" s="9">
        <v>202</v>
      </c>
      <c r="S312">
        <v>193.5</v>
      </c>
      <c r="T312" s="8">
        <v>208.36666666666667</v>
      </c>
      <c r="U312" s="8"/>
      <c r="V312" s="8">
        <v>199.56666666666669</v>
      </c>
      <c r="W312" s="5"/>
      <c r="X312" t="s">
        <v>14</v>
      </c>
      <c r="Y312" s="9" t="s">
        <v>15</v>
      </c>
    </row>
    <row r="313" spans="1:25" x14ac:dyDescent="0.3">
      <c r="A313" t="s">
        <v>723</v>
      </c>
      <c r="B313" t="s">
        <v>724</v>
      </c>
      <c r="C313">
        <v>7.3856900000000003</v>
      </c>
      <c r="D313" t="s">
        <v>10</v>
      </c>
      <c r="E313" t="s">
        <v>11</v>
      </c>
      <c r="G313" t="s">
        <v>725</v>
      </c>
      <c r="H313" t="s">
        <v>726</v>
      </c>
      <c r="N313">
        <v>1968648</v>
      </c>
      <c r="P313">
        <v>261.91000000000003</v>
      </c>
      <c r="Q313">
        <v>259.92399999999998</v>
      </c>
      <c r="S313">
        <v>260.63</v>
      </c>
      <c r="T313" s="8">
        <v>264.63333333333333</v>
      </c>
      <c r="U313" s="8">
        <v>259.59999999999997</v>
      </c>
      <c r="V313" s="8">
        <v>264.06666666666666</v>
      </c>
      <c r="W313" s="5"/>
      <c r="X313" t="s">
        <v>14</v>
      </c>
      <c r="Y313" s="9" t="s">
        <v>15</v>
      </c>
    </row>
    <row r="314" spans="1:25" x14ac:dyDescent="0.3">
      <c r="A314" t="s">
        <v>727</v>
      </c>
      <c r="B314" t="s">
        <v>728</v>
      </c>
      <c r="C314">
        <v>8.3549600000000002</v>
      </c>
      <c r="D314" t="s">
        <v>10</v>
      </c>
      <c r="E314" t="s">
        <v>11</v>
      </c>
      <c r="G314" t="s">
        <v>729</v>
      </c>
      <c r="H314" t="s">
        <v>730</v>
      </c>
      <c r="N314">
        <v>1968638</v>
      </c>
      <c r="P314">
        <v>203.7</v>
      </c>
      <c r="Q314">
        <v>202.42400000000001</v>
      </c>
      <c r="T314" s="8">
        <v>198.4</v>
      </c>
      <c r="U314" s="8"/>
      <c r="V314" s="8"/>
      <c r="W314" s="5"/>
      <c r="X314" t="s">
        <v>14</v>
      </c>
      <c r="Y314" s="9" t="s">
        <v>15</v>
      </c>
    </row>
    <row r="315" spans="1:25" x14ac:dyDescent="0.3">
      <c r="A315" t="s">
        <v>731</v>
      </c>
      <c r="B315" t="s">
        <v>732</v>
      </c>
      <c r="C315">
        <v>8.0325199999999999</v>
      </c>
      <c r="D315" t="s">
        <v>10</v>
      </c>
      <c r="E315" t="s">
        <v>11</v>
      </c>
      <c r="G315" t="s">
        <v>733</v>
      </c>
      <c r="H315" t="s">
        <v>734</v>
      </c>
      <c r="N315">
        <v>1968642</v>
      </c>
      <c r="P315">
        <v>263.94</v>
      </c>
      <c r="Q315">
        <v>259.26900000000001</v>
      </c>
      <c r="T315" s="8">
        <v>245.43333333333331</v>
      </c>
      <c r="U315" s="8"/>
      <c r="V315" s="8"/>
      <c r="W315" s="5"/>
      <c r="X315" t="s">
        <v>14</v>
      </c>
      <c r="Y315" s="9" t="s">
        <v>15</v>
      </c>
    </row>
    <row r="316" spans="1:25" x14ac:dyDescent="0.3">
      <c r="A316" t="s">
        <v>735</v>
      </c>
      <c r="B316" t="s">
        <v>736</v>
      </c>
      <c r="C316">
        <v>11.11917</v>
      </c>
      <c r="D316" t="s">
        <v>10</v>
      </c>
      <c r="E316" t="s">
        <v>11</v>
      </c>
      <c r="G316" t="s">
        <v>737</v>
      </c>
      <c r="H316" t="s">
        <v>738</v>
      </c>
      <c r="N316">
        <v>1968646</v>
      </c>
      <c r="Q316">
        <v>325.30200000000002</v>
      </c>
      <c r="T316" s="8"/>
      <c r="U316" s="8"/>
      <c r="V316" s="8">
        <v>329.66666666666669</v>
      </c>
      <c r="W316" s="5"/>
      <c r="X316" t="s">
        <v>14</v>
      </c>
      <c r="Y316" s="9" t="s">
        <v>15</v>
      </c>
    </row>
    <row r="317" spans="1:25" x14ac:dyDescent="0.3">
      <c r="A317" t="s">
        <v>739</v>
      </c>
      <c r="B317" t="s">
        <v>740</v>
      </c>
      <c r="C317">
        <v>7.2551899999999998</v>
      </c>
      <c r="D317" t="s">
        <v>10</v>
      </c>
      <c r="E317" t="s">
        <v>11</v>
      </c>
      <c r="G317" t="s">
        <v>741</v>
      </c>
      <c r="H317" t="s">
        <v>742</v>
      </c>
      <c r="N317">
        <v>1968640</v>
      </c>
      <c r="P317">
        <v>225.3</v>
      </c>
      <c r="S317">
        <v>222.6</v>
      </c>
      <c r="T317" s="8">
        <v>215.16666666666666</v>
      </c>
      <c r="U317" s="8">
        <v>218.76666666666665</v>
      </c>
      <c r="V317" s="8">
        <v>224.19999999999996</v>
      </c>
      <c r="W317" s="5"/>
      <c r="X317" t="s">
        <v>14</v>
      </c>
      <c r="Y317" s="9" t="s">
        <v>15</v>
      </c>
    </row>
    <row r="318" spans="1:25" x14ac:dyDescent="0.3">
      <c r="A318" t="s">
        <v>743</v>
      </c>
      <c r="B318" t="s">
        <v>744</v>
      </c>
      <c r="C318">
        <v>13.93769</v>
      </c>
      <c r="D318" t="s">
        <v>10</v>
      </c>
      <c r="E318" t="s">
        <v>11</v>
      </c>
      <c r="G318" t="s">
        <v>745</v>
      </c>
      <c r="H318" t="s">
        <v>746</v>
      </c>
      <c r="N318">
        <v>1968643</v>
      </c>
      <c r="P318">
        <v>293.00200000000001</v>
      </c>
      <c r="R318">
        <v>296.28100000000001</v>
      </c>
      <c r="T318" s="8"/>
      <c r="U318" s="8"/>
      <c r="V318" s="8">
        <v>294.63333333333333</v>
      </c>
      <c r="W318" s="5"/>
      <c r="X318" t="s">
        <v>14</v>
      </c>
      <c r="Y318" s="9" t="s">
        <v>15</v>
      </c>
    </row>
    <row r="319" spans="1:25" x14ac:dyDescent="0.3">
      <c r="A319" t="s">
        <v>747</v>
      </c>
      <c r="B319" t="s">
        <v>748</v>
      </c>
      <c r="C319">
        <v>9.4958200000000001</v>
      </c>
      <c r="D319" t="s">
        <v>10</v>
      </c>
      <c r="E319" t="s">
        <v>11</v>
      </c>
      <c r="G319" t="s">
        <v>749</v>
      </c>
      <c r="H319" t="s">
        <v>750</v>
      </c>
      <c r="N319">
        <v>75584</v>
      </c>
      <c r="P319">
        <v>280.55599999999998</v>
      </c>
      <c r="R319">
        <v>284.77499999999998</v>
      </c>
      <c r="T319" s="8"/>
      <c r="U319" s="8"/>
      <c r="V319" s="8">
        <v>291.46666666666664</v>
      </c>
      <c r="W319" s="5"/>
      <c r="X319" t="s">
        <v>14</v>
      </c>
      <c r="Y319" s="9" t="s">
        <v>15</v>
      </c>
    </row>
    <row r="320" spans="1:25" x14ac:dyDescent="0.3">
      <c r="A320" t="s">
        <v>751</v>
      </c>
      <c r="B320" t="s">
        <v>752</v>
      </c>
      <c r="C320">
        <v>4.2</v>
      </c>
      <c r="E320" t="s">
        <v>11</v>
      </c>
      <c r="H320" t="s">
        <v>753</v>
      </c>
      <c r="N320">
        <v>524266</v>
      </c>
      <c r="T320" s="8">
        <v>166.76666666666668</v>
      </c>
      <c r="U320" s="8"/>
      <c r="V320" s="8"/>
      <c r="W320" s="5"/>
      <c r="Y320" s="9" t="s">
        <v>15</v>
      </c>
    </row>
    <row r="321" spans="1:25" x14ac:dyDescent="0.3">
      <c r="A321" s="10" t="s">
        <v>80</v>
      </c>
      <c r="B321" s="10" t="s">
        <v>81</v>
      </c>
      <c r="C321" s="10">
        <v>0.20995</v>
      </c>
      <c r="D321" s="10" t="s">
        <v>10</v>
      </c>
      <c r="E321" s="10" t="s">
        <v>11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>
        <v>153.33000000000001</v>
      </c>
      <c r="R321" s="10"/>
      <c r="S321" s="10"/>
      <c r="T321" s="13"/>
      <c r="U321" s="13"/>
      <c r="V321" s="13"/>
      <c r="W321" s="13">
        <f>(153.73-Q321)*100/153.73</f>
        <v>0.26019644831846567</v>
      </c>
      <c r="X321" s="10" t="s">
        <v>14</v>
      </c>
      <c r="Y321" s="10"/>
    </row>
    <row r="322" spans="1:25" x14ac:dyDescent="0.3">
      <c r="A322" s="10" t="s">
        <v>82</v>
      </c>
      <c r="B322" s="10" t="s">
        <v>83</v>
      </c>
      <c r="C322" s="10">
        <v>9.7119999999999998E-2</v>
      </c>
      <c r="D322" s="10" t="s">
        <v>10</v>
      </c>
      <c r="E322" s="10" t="s">
        <v>11</v>
      </c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>
        <v>203.2</v>
      </c>
      <c r="R322" s="10"/>
      <c r="S322" s="10"/>
      <c r="T322" s="13"/>
      <c r="U322" s="13"/>
      <c r="V322" s="13"/>
      <c r="W322" s="13">
        <f>(Q322-202.96)*100/202.96</f>
        <v>0.11824990145840593</v>
      </c>
      <c r="X322" s="10" t="s">
        <v>14</v>
      </c>
      <c r="Y322" s="10"/>
    </row>
    <row r="323" spans="1:25" x14ac:dyDescent="0.3">
      <c r="A323" s="10" t="s">
        <v>84</v>
      </c>
      <c r="B323" s="10" t="s">
        <v>85</v>
      </c>
      <c r="C323" s="10">
        <v>9.3619999999999995E-2</v>
      </c>
      <c r="D323" s="10" t="s">
        <v>10</v>
      </c>
      <c r="E323" s="10" t="s">
        <v>11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>
        <v>242.43</v>
      </c>
      <c r="R323" s="10"/>
      <c r="S323" s="10"/>
      <c r="T323" s="13"/>
      <c r="U323" s="13"/>
      <c r="V323" s="13"/>
      <c r="W323" s="13">
        <f>(243.64-Q323)*100/243.64</f>
        <v>0.49663437859135595</v>
      </c>
      <c r="X323" s="10" t="s">
        <v>14</v>
      </c>
      <c r="Y323" s="10"/>
    </row>
    <row r="324" spans="1:25" x14ac:dyDescent="0.3">
      <c r="A324" s="14" t="s">
        <v>86</v>
      </c>
      <c r="B324" s="14" t="s">
        <v>81</v>
      </c>
      <c r="C324" s="14">
        <v>0.15317</v>
      </c>
      <c r="D324" s="14" t="s">
        <v>10</v>
      </c>
      <c r="E324" s="14" t="s">
        <v>11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>
        <v>152.80000000000001</v>
      </c>
      <c r="R324" s="14"/>
      <c r="S324" s="14"/>
      <c r="T324" s="17"/>
      <c r="U324" s="17"/>
      <c r="V324" s="17"/>
      <c r="W324" s="17">
        <f>(153.73-Q324)*100/153.73</f>
        <v>0.60495674234045305</v>
      </c>
      <c r="X324" s="14" t="s">
        <v>14</v>
      </c>
      <c r="Y324" s="14"/>
    </row>
    <row r="325" spans="1:25" x14ac:dyDescent="0.3">
      <c r="A325" s="14" t="s">
        <v>87</v>
      </c>
      <c r="B325" s="14" t="s">
        <v>83</v>
      </c>
      <c r="C325" s="14">
        <v>9.7119999999999998E-2</v>
      </c>
      <c r="D325" s="14" t="s">
        <v>10</v>
      </c>
      <c r="E325" s="14" t="s">
        <v>11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>
        <v>203.6</v>
      </c>
      <c r="R325" s="14"/>
      <c r="S325" s="14"/>
      <c r="T325" s="17"/>
      <c r="U325" s="17"/>
      <c r="V325" s="17"/>
      <c r="W325" s="17">
        <f>(Q325-202.96)*100/202.96</f>
        <v>0.31533307055576781</v>
      </c>
      <c r="X325" s="14" t="s">
        <v>14</v>
      </c>
      <c r="Y325" s="14"/>
    </row>
    <row r="326" spans="1:25" x14ac:dyDescent="0.3">
      <c r="A326" s="14" t="s">
        <v>88</v>
      </c>
      <c r="B326" s="14" t="s">
        <v>85</v>
      </c>
      <c r="C326" s="14">
        <v>9.3619999999999995E-2</v>
      </c>
      <c r="D326" s="14" t="s">
        <v>10</v>
      </c>
      <c r="E326" s="14" t="s">
        <v>11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>
        <v>244</v>
      </c>
      <c r="R326" s="14"/>
      <c r="S326" s="14"/>
      <c r="T326" s="17"/>
      <c r="U326" s="17"/>
      <c r="V326" s="17"/>
      <c r="W326" s="17">
        <f>(Q326-243.64)*100/243.64</f>
        <v>0.14775898867181647</v>
      </c>
      <c r="X326" s="14" t="s">
        <v>14</v>
      </c>
      <c r="Y326" s="14"/>
    </row>
    <row r="327" spans="1:25" x14ac:dyDescent="0.3">
      <c r="A327" s="10" t="s">
        <v>89</v>
      </c>
      <c r="B327" s="10" t="s">
        <v>90</v>
      </c>
      <c r="C327" s="10">
        <v>0.1</v>
      </c>
      <c r="D327" s="10"/>
      <c r="E327" s="10" t="s">
        <v>11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3"/>
      <c r="R327" s="10"/>
      <c r="S327" s="10"/>
      <c r="T327" s="13">
        <v>140.06666666666669</v>
      </c>
      <c r="U327" s="13"/>
      <c r="V327" s="13"/>
      <c r="W327" s="13">
        <f>(T327-140.04)*100/140.04</f>
        <v>1.9042178425235118E-2</v>
      </c>
      <c r="X327" s="10" t="s">
        <v>14</v>
      </c>
      <c r="Y327" s="10"/>
    </row>
    <row r="328" spans="1:25" x14ac:dyDescent="0.3">
      <c r="A328" s="10" t="s">
        <v>91</v>
      </c>
      <c r="B328" s="10" t="s">
        <v>92</v>
      </c>
      <c r="C328" s="10">
        <v>0.1</v>
      </c>
      <c r="D328" s="10"/>
      <c r="E328" s="10" t="s">
        <v>11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3"/>
      <c r="R328" s="10"/>
      <c r="S328" s="10"/>
      <c r="T328" s="13">
        <v>180.86666666666667</v>
      </c>
      <c r="U328" s="13"/>
      <c r="V328" s="13"/>
      <c r="W328" s="13">
        <f>(T328-180.77)*100/180.77</f>
        <v>5.3474949751985398E-2</v>
      </c>
      <c r="X328" s="10" t="s">
        <v>14</v>
      </c>
      <c r="Y328" s="10"/>
    </row>
    <row r="329" spans="1:25" x14ac:dyDescent="0.3">
      <c r="A329" s="10" t="s">
        <v>93</v>
      </c>
      <c r="B329" s="10" t="s">
        <v>94</v>
      </c>
      <c r="C329" s="10">
        <v>0.1</v>
      </c>
      <c r="D329" s="10"/>
      <c r="E329" s="10" t="s">
        <v>11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3"/>
      <c r="R329" s="10"/>
      <c r="S329" s="10"/>
      <c r="T329" s="13">
        <v>255.4</v>
      </c>
      <c r="U329" s="13"/>
      <c r="V329" s="13"/>
      <c r="W329" s="13">
        <f>(T329-255.34)*100/255.34</f>
        <v>2.349808099005337E-2</v>
      </c>
      <c r="X329" s="10" t="s">
        <v>14</v>
      </c>
      <c r="Y329" s="10"/>
    </row>
    <row r="330" spans="1:25" x14ac:dyDescent="0.3">
      <c r="A330" s="14" t="s">
        <v>95</v>
      </c>
      <c r="B330" s="14" t="s">
        <v>90</v>
      </c>
      <c r="C330" s="14">
        <v>0.1</v>
      </c>
      <c r="D330" s="14"/>
      <c r="E330" s="14" t="s">
        <v>11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7">
        <v>139.33333333333334</v>
      </c>
      <c r="U330" s="17"/>
      <c r="V330" s="17"/>
      <c r="W330" s="17">
        <f>(140.04-T330)*100/140.04</f>
        <v>0.50461772826810147</v>
      </c>
      <c r="X330" s="14" t="s">
        <v>14</v>
      </c>
      <c r="Y330" s="14"/>
    </row>
    <row r="331" spans="1:25" x14ac:dyDescent="0.3">
      <c r="A331" s="14" t="s">
        <v>96</v>
      </c>
      <c r="B331" s="14" t="s">
        <v>92</v>
      </c>
      <c r="C331" s="14">
        <v>0.1</v>
      </c>
      <c r="D331" s="14"/>
      <c r="E331" s="14" t="s">
        <v>11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7">
        <v>180.03333333333333</v>
      </c>
      <c r="U331" s="17"/>
      <c r="V331" s="17"/>
      <c r="W331" s="17">
        <f>(180.77-T331)*100/180.77</f>
        <v>0.40751599638583769</v>
      </c>
      <c r="X331" s="14" t="s">
        <v>14</v>
      </c>
      <c r="Y331" s="14"/>
    </row>
    <row r="332" spans="1:25" x14ac:dyDescent="0.3">
      <c r="A332" s="14" t="s">
        <v>97</v>
      </c>
      <c r="B332" s="14" t="s">
        <v>94</v>
      </c>
      <c r="C332" s="14">
        <v>0.1</v>
      </c>
      <c r="D332" s="14"/>
      <c r="E332" s="14" t="s">
        <v>11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7">
        <v>254.53333333333333</v>
      </c>
      <c r="U332" s="17"/>
      <c r="V332" s="17"/>
      <c r="W332" s="17">
        <f>(255.34-T332)*100/255.34</f>
        <v>0.31591864442181872</v>
      </c>
      <c r="X332" s="14" t="s">
        <v>14</v>
      </c>
      <c r="Y332" s="14"/>
    </row>
    <row r="333" spans="1:25" x14ac:dyDescent="0.3">
      <c r="A333" t="s">
        <v>781</v>
      </c>
      <c r="B333" t="s">
        <v>782</v>
      </c>
      <c r="C333">
        <v>5.6</v>
      </c>
      <c r="D333" t="s">
        <v>10</v>
      </c>
      <c r="E333" t="s">
        <v>11</v>
      </c>
      <c r="F333" t="s">
        <v>783</v>
      </c>
      <c r="H333" s="3" t="s">
        <v>784</v>
      </c>
      <c r="N333">
        <v>40807</v>
      </c>
      <c r="P333" s="9">
        <v>242.5</v>
      </c>
      <c r="Q333" s="9">
        <v>241.43</v>
      </c>
      <c r="T333" s="8">
        <v>238.13</v>
      </c>
      <c r="U333" s="8"/>
      <c r="V333" s="8"/>
      <c r="W333" s="8"/>
      <c r="X333" t="s">
        <v>14</v>
      </c>
      <c r="Y333" s="9" t="s">
        <v>15</v>
      </c>
    </row>
    <row r="334" spans="1:25" x14ac:dyDescent="0.3">
      <c r="A334" t="s">
        <v>785</v>
      </c>
      <c r="B334" t="s">
        <v>786</v>
      </c>
      <c r="C334">
        <v>9.6999999999999993</v>
      </c>
      <c r="D334" t="s">
        <v>10</v>
      </c>
      <c r="E334" t="s">
        <v>11</v>
      </c>
      <c r="F334" t="s">
        <v>787</v>
      </c>
      <c r="H334" s="3" t="s">
        <v>788</v>
      </c>
      <c r="N334">
        <v>1968682</v>
      </c>
      <c r="P334" s="9">
        <v>248.5</v>
      </c>
      <c r="Q334" s="9">
        <v>254.33</v>
      </c>
      <c r="T334" s="8">
        <v>241.47</v>
      </c>
      <c r="U334" s="8"/>
      <c r="V334" s="8"/>
      <c r="W334" s="8"/>
      <c r="X334" t="s">
        <v>14</v>
      </c>
      <c r="Y334" s="9" t="s">
        <v>15</v>
      </c>
    </row>
    <row r="335" spans="1:25" x14ac:dyDescent="0.3">
      <c r="A335" t="s">
        <v>789</v>
      </c>
      <c r="B335" t="s">
        <v>790</v>
      </c>
      <c r="C335">
        <v>1.1000000000000001</v>
      </c>
      <c r="D335" t="s">
        <v>10</v>
      </c>
      <c r="E335" t="s">
        <v>11</v>
      </c>
      <c r="F335" t="s">
        <v>791</v>
      </c>
      <c r="H335" s="3" t="s">
        <v>792</v>
      </c>
      <c r="N335">
        <v>1968650</v>
      </c>
      <c r="P335" s="9">
        <v>269.2</v>
      </c>
      <c r="Q335" s="9">
        <v>273.23</v>
      </c>
      <c r="R335" s="9">
        <v>272.97000000000003</v>
      </c>
      <c r="S335" s="9">
        <v>273.3</v>
      </c>
      <c r="T335" s="8">
        <v>262.43</v>
      </c>
      <c r="U335" s="8"/>
      <c r="V335" s="8"/>
      <c r="W335" s="8"/>
      <c r="X335" t="s">
        <v>14</v>
      </c>
      <c r="Y335" s="9" t="s">
        <v>15</v>
      </c>
    </row>
    <row r="336" spans="1:25" x14ac:dyDescent="0.3">
      <c r="A336" s="14" t="s">
        <v>793</v>
      </c>
      <c r="B336" s="14" t="s">
        <v>794</v>
      </c>
      <c r="C336" s="14">
        <v>9.6999999999999993</v>
      </c>
      <c r="D336" s="14" t="s">
        <v>10</v>
      </c>
      <c r="E336" s="14" t="s">
        <v>11</v>
      </c>
      <c r="F336" s="14" t="s">
        <v>795</v>
      </c>
      <c r="G336" s="14"/>
      <c r="H336" s="16" t="s">
        <v>796</v>
      </c>
      <c r="I336" s="14"/>
      <c r="J336" s="14"/>
      <c r="K336" s="14"/>
      <c r="L336" s="14"/>
      <c r="M336" s="14"/>
      <c r="N336" s="14">
        <v>40747</v>
      </c>
      <c r="O336" s="14"/>
      <c r="P336" s="33">
        <v>268.2</v>
      </c>
      <c r="Q336" s="33">
        <v>262.2</v>
      </c>
      <c r="R336" s="14"/>
      <c r="S336" s="14"/>
      <c r="T336" s="34">
        <v>252.69999999999996</v>
      </c>
      <c r="U336" s="34"/>
      <c r="V336" s="34"/>
      <c r="W336" s="34"/>
      <c r="X336" s="14" t="s">
        <v>14</v>
      </c>
      <c r="Y336" s="33" t="s">
        <v>797</v>
      </c>
    </row>
    <row r="337" spans="1:25" x14ac:dyDescent="0.3">
      <c r="A337" t="s">
        <v>798</v>
      </c>
      <c r="B337" t="s">
        <v>799</v>
      </c>
      <c r="C337">
        <v>1.3</v>
      </c>
      <c r="D337" t="s">
        <v>10</v>
      </c>
      <c r="E337" t="s">
        <v>11</v>
      </c>
      <c r="F337" t="s">
        <v>800</v>
      </c>
      <c r="H337" s="3" t="s">
        <v>801</v>
      </c>
      <c r="N337">
        <v>1968649</v>
      </c>
      <c r="P337" s="9">
        <v>277.2</v>
      </c>
      <c r="Q337" s="9">
        <v>283.93</v>
      </c>
      <c r="R337" s="9">
        <v>283.67</v>
      </c>
      <c r="T337" s="8">
        <v>264.63333333333338</v>
      </c>
      <c r="U337" s="8"/>
      <c r="V337" s="8"/>
      <c r="W337" s="8"/>
      <c r="X337" t="s">
        <v>14</v>
      </c>
      <c r="Y337" s="9" t="s">
        <v>15</v>
      </c>
    </row>
    <row r="338" spans="1:25" x14ac:dyDescent="0.3">
      <c r="A338" t="s">
        <v>802</v>
      </c>
      <c r="B338" t="s">
        <v>803</v>
      </c>
      <c r="C338">
        <v>16</v>
      </c>
      <c r="D338" t="s">
        <v>10</v>
      </c>
      <c r="E338" t="s">
        <v>11</v>
      </c>
      <c r="F338" t="s">
        <v>804</v>
      </c>
      <c r="H338" s="3" t="s">
        <v>805</v>
      </c>
      <c r="N338">
        <v>1968664</v>
      </c>
      <c r="P338" s="9">
        <v>340.13</v>
      </c>
      <c r="Q338" s="9"/>
      <c r="R338" s="9">
        <v>342.2</v>
      </c>
      <c r="T338" s="8">
        <v>335.36666666666667</v>
      </c>
      <c r="U338" s="8"/>
      <c r="V338" s="8"/>
      <c r="W338" s="8"/>
      <c r="X338" t="s">
        <v>14</v>
      </c>
      <c r="Y338" s="9" t="s">
        <v>15</v>
      </c>
    </row>
    <row r="339" spans="1:25" x14ac:dyDescent="0.3">
      <c r="A339" t="s">
        <v>806</v>
      </c>
      <c r="B339" t="s">
        <v>807</v>
      </c>
      <c r="C339">
        <v>10.199999999999999</v>
      </c>
      <c r="D339" t="s">
        <v>10</v>
      </c>
      <c r="E339" t="s">
        <v>11</v>
      </c>
      <c r="F339" t="s">
        <v>808</v>
      </c>
      <c r="H339" s="3" t="s">
        <v>809</v>
      </c>
      <c r="N339">
        <v>1968678</v>
      </c>
      <c r="P339" s="9">
        <v>296.8</v>
      </c>
      <c r="Q339" s="9">
        <v>298.93</v>
      </c>
      <c r="R339" s="9">
        <v>300.5</v>
      </c>
      <c r="T339" s="8">
        <v>296.36666666666662</v>
      </c>
      <c r="U339" s="8"/>
      <c r="V339" s="8"/>
      <c r="W339" s="8"/>
      <c r="X339" t="s">
        <v>14</v>
      </c>
      <c r="Y339" s="9" t="s">
        <v>15</v>
      </c>
    </row>
    <row r="340" spans="1:25" x14ac:dyDescent="0.3">
      <c r="A340" s="14" t="s">
        <v>810</v>
      </c>
      <c r="B340" s="14" t="s">
        <v>492</v>
      </c>
      <c r="C340" s="14">
        <v>1.6</v>
      </c>
      <c r="D340" s="14" t="s">
        <v>10</v>
      </c>
      <c r="E340" s="14" t="s">
        <v>11</v>
      </c>
      <c r="F340" s="14" t="s">
        <v>493</v>
      </c>
      <c r="G340" s="14"/>
      <c r="H340" s="16" t="s">
        <v>811</v>
      </c>
      <c r="I340" s="14"/>
      <c r="J340" s="14"/>
      <c r="K340" s="14"/>
      <c r="L340" s="14"/>
      <c r="M340" s="14"/>
      <c r="N340" s="14">
        <v>59547</v>
      </c>
      <c r="O340" s="14"/>
      <c r="P340" s="33">
        <v>292.2</v>
      </c>
      <c r="Q340" s="33">
        <v>289.37</v>
      </c>
      <c r="R340" s="14"/>
      <c r="S340" s="14"/>
      <c r="T340" s="34"/>
      <c r="U340" s="34"/>
      <c r="V340" s="34">
        <v>294.33333333333331</v>
      </c>
      <c r="W340" s="34"/>
      <c r="X340" s="14" t="s">
        <v>14</v>
      </c>
      <c r="Y340" s="33" t="s">
        <v>15</v>
      </c>
    </row>
    <row r="341" spans="1:25" x14ac:dyDescent="0.3">
      <c r="A341" s="14" t="s">
        <v>812</v>
      </c>
      <c r="B341" s="14" t="s">
        <v>813</v>
      </c>
      <c r="C341" s="14">
        <v>18.100000000000001</v>
      </c>
      <c r="D341" s="14" t="s">
        <v>10</v>
      </c>
      <c r="E341" s="14" t="s">
        <v>11</v>
      </c>
      <c r="F341" s="14" t="s">
        <v>814</v>
      </c>
      <c r="G341" s="14"/>
      <c r="H341" s="16" t="s">
        <v>815</v>
      </c>
      <c r="I341" s="14"/>
      <c r="J341" s="14"/>
      <c r="K341" s="14"/>
      <c r="L341" s="14"/>
      <c r="M341" s="14"/>
      <c r="N341" s="14">
        <v>60228</v>
      </c>
      <c r="O341" s="14"/>
      <c r="P341" s="33">
        <v>333.4</v>
      </c>
      <c r="Q341" s="33">
        <v>330.43</v>
      </c>
      <c r="R341" s="14"/>
      <c r="S341" s="14"/>
      <c r="T341" s="34"/>
      <c r="U341" s="34"/>
      <c r="V341" s="34">
        <v>333.96666666666664</v>
      </c>
      <c r="W341" s="34"/>
      <c r="X341" s="14" t="s">
        <v>14</v>
      </c>
      <c r="Y341" s="33" t="s">
        <v>15</v>
      </c>
    </row>
    <row r="342" spans="1:25" x14ac:dyDescent="0.3">
      <c r="A342" s="14" t="s">
        <v>816</v>
      </c>
      <c r="B342" s="14" t="s">
        <v>817</v>
      </c>
      <c r="C342" s="14">
        <v>1.3</v>
      </c>
      <c r="D342" s="14" t="s">
        <v>10</v>
      </c>
      <c r="E342" s="14" t="s">
        <v>11</v>
      </c>
      <c r="F342" s="14" t="s">
        <v>818</v>
      </c>
      <c r="G342" s="14"/>
      <c r="H342" s="16" t="s">
        <v>819</v>
      </c>
      <c r="I342" s="14"/>
      <c r="J342" s="14"/>
      <c r="K342" s="14"/>
      <c r="L342" s="14"/>
      <c r="M342" s="14"/>
      <c r="N342" s="14">
        <v>1968677</v>
      </c>
      <c r="O342" s="14"/>
      <c r="P342" s="33">
        <v>304</v>
      </c>
      <c r="Q342" s="33">
        <v>307.73</v>
      </c>
      <c r="R342" s="14"/>
      <c r="S342" s="14"/>
      <c r="T342" s="34">
        <v>295.0333333333333</v>
      </c>
      <c r="U342" s="14"/>
      <c r="V342" s="34"/>
      <c r="W342" s="34"/>
      <c r="X342" s="14" t="s">
        <v>14</v>
      </c>
      <c r="Y342" s="33" t="s">
        <v>15</v>
      </c>
    </row>
    <row r="343" spans="1:25" x14ac:dyDescent="0.3">
      <c r="A343" t="s">
        <v>820</v>
      </c>
      <c r="B343" t="s">
        <v>821</v>
      </c>
      <c r="C343">
        <v>1.5</v>
      </c>
      <c r="D343" t="s">
        <v>10</v>
      </c>
      <c r="E343" t="s">
        <v>11</v>
      </c>
      <c r="F343" t="s">
        <v>822</v>
      </c>
      <c r="H343" s="3" t="s">
        <v>823</v>
      </c>
      <c r="N343">
        <v>1968672</v>
      </c>
      <c r="P343" s="9">
        <v>289.10000000000002</v>
      </c>
      <c r="Q343" s="9">
        <v>290.57</v>
      </c>
      <c r="S343" s="9">
        <v>290.3</v>
      </c>
      <c r="T343" s="8">
        <v>293.33333333333331</v>
      </c>
      <c r="U343" s="8">
        <v>287.5</v>
      </c>
      <c r="V343" s="8">
        <v>293</v>
      </c>
      <c r="X343" t="s">
        <v>14</v>
      </c>
      <c r="Y343" s="9" t="s">
        <v>15</v>
      </c>
    </row>
    <row r="344" spans="1:25" x14ac:dyDescent="0.3">
      <c r="A344" t="s">
        <v>824</v>
      </c>
      <c r="B344" t="s">
        <v>825</v>
      </c>
      <c r="C344">
        <v>1.1000000000000001</v>
      </c>
      <c r="D344" t="s">
        <v>10</v>
      </c>
      <c r="E344" t="s">
        <v>11</v>
      </c>
      <c r="F344" t="s">
        <v>826</v>
      </c>
      <c r="H344" s="3" t="s">
        <v>827</v>
      </c>
      <c r="N344">
        <v>57909</v>
      </c>
      <c r="P344" s="9">
        <v>203.4</v>
      </c>
      <c r="Q344" s="9">
        <v>212.2</v>
      </c>
      <c r="T344" s="8">
        <v>200.36666666666667</v>
      </c>
      <c r="V344" s="8"/>
      <c r="X344" t="s">
        <v>14</v>
      </c>
      <c r="Y344" s="9" t="s">
        <v>15</v>
      </c>
    </row>
    <row r="345" spans="1:25" x14ac:dyDescent="0.3">
      <c r="A345" t="s">
        <v>828</v>
      </c>
      <c r="B345" t="s">
        <v>829</v>
      </c>
      <c r="C345">
        <v>1.7</v>
      </c>
      <c r="D345" t="s">
        <v>10</v>
      </c>
      <c r="E345" t="s">
        <v>11</v>
      </c>
      <c r="F345" t="s">
        <v>830</v>
      </c>
      <c r="H345" s="3" t="s">
        <v>831</v>
      </c>
      <c r="N345">
        <v>61994</v>
      </c>
      <c r="P345" s="9">
        <v>318.77</v>
      </c>
      <c r="Q345" s="9"/>
      <c r="R345" s="9">
        <v>320.7</v>
      </c>
      <c r="T345" s="8"/>
      <c r="U345" s="5"/>
      <c r="V345" s="8">
        <v>326.52999999999997</v>
      </c>
      <c r="W345" s="5"/>
      <c r="X345" t="s">
        <v>14</v>
      </c>
      <c r="Y345" s="9" t="s">
        <v>15</v>
      </c>
    </row>
    <row r="346" spans="1:25" x14ac:dyDescent="0.3">
      <c r="A346" t="s">
        <v>832</v>
      </c>
      <c r="B346" t="s">
        <v>833</v>
      </c>
      <c r="C346" s="35">
        <v>1.1000000000000001</v>
      </c>
      <c r="D346" t="s">
        <v>10</v>
      </c>
      <c r="E346" t="s">
        <v>11</v>
      </c>
      <c r="F346" t="s">
        <v>834</v>
      </c>
      <c r="H346" s="3" t="s">
        <v>835</v>
      </c>
      <c r="N346">
        <v>5685</v>
      </c>
      <c r="P346" s="9"/>
      <c r="Q346" s="9"/>
      <c r="T346" s="8">
        <v>208.37</v>
      </c>
      <c r="U346" s="5"/>
      <c r="V346" s="8"/>
      <c r="W346" s="5"/>
      <c r="X346" t="s">
        <v>14</v>
      </c>
      <c r="Y346" s="9" t="s">
        <v>15</v>
      </c>
    </row>
    <row r="347" spans="1:25" x14ac:dyDescent="0.3">
      <c r="A347" t="s">
        <v>836</v>
      </c>
      <c r="B347" t="s">
        <v>837</v>
      </c>
      <c r="C347">
        <v>15.2</v>
      </c>
      <c r="D347" t="s">
        <v>10</v>
      </c>
      <c r="E347" t="s">
        <v>11</v>
      </c>
      <c r="F347" t="s">
        <v>838</v>
      </c>
      <c r="H347" s="3" t="s">
        <v>839</v>
      </c>
      <c r="N347">
        <v>1968681</v>
      </c>
      <c r="P347" s="9">
        <v>338.7</v>
      </c>
      <c r="Q347" s="9">
        <v>329.97</v>
      </c>
      <c r="T347" s="8"/>
      <c r="U347" s="8"/>
      <c r="V347" s="8">
        <v>321.67</v>
      </c>
      <c r="W347" s="5"/>
      <c r="X347" t="s">
        <v>14</v>
      </c>
      <c r="Y347" s="9" t="s">
        <v>15</v>
      </c>
    </row>
    <row r="348" spans="1:25" x14ac:dyDescent="0.3">
      <c r="A348" t="s">
        <v>840</v>
      </c>
      <c r="B348" t="s">
        <v>841</v>
      </c>
      <c r="C348">
        <v>1.7</v>
      </c>
      <c r="D348" t="s">
        <v>10</v>
      </c>
      <c r="E348" t="s">
        <v>11</v>
      </c>
      <c r="F348" t="s">
        <v>842</v>
      </c>
      <c r="H348" s="3" t="s">
        <v>843</v>
      </c>
      <c r="N348">
        <v>53900</v>
      </c>
      <c r="P348" s="9">
        <v>190.1</v>
      </c>
      <c r="Q348" s="9"/>
      <c r="S348" s="9">
        <v>179.97</v>
      </c>
      <c r="T348" s="8"/>
      <c r="U348" s="8"/>
      <c r="V348" s="8"/>
      <c r="W348" s="5"/>
      <c r="X348" t="s">
        <v>14</v>
      </c>
      <c r="Y348" s="9" t="s">
        <v>15</v>
      </c>
    </row>
    <row r="349" spans="1:25" x14ac:dyDescent="0.3">
      <c r="A349" s="10" t="s">
        <v>80</v>
      </c>
      <c r="B349" s="10" t="s">
        <v>81</v>
      </c>
      <c r="C349" s="10">
        <v>0.20995</v>
      </c>
      <c r="D349" s="10" t="s">
        <v>10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>
        <v>153.53</v>
      </c>
      <c r="R349" s="10"/>
      <c r="S349" s="10"/>
      <c r="T349" s="13"/>
      <c r="U349" s="13"/>
      <c r="V349" s="13"/>
      <c r="W349" s="13">
        <f>(153.73-Q349)*100/153.73</f>
        <v>0.13009822415923283</v>
      </c>
      <c r="X349" s="10" t="s">
        <v>14</v>
      </c>
      <c r="Y349" s="10"/>
    </row>
    <row r="350" spans="1:25" x14ac:dyDescent="0.3">
      <c r="A350" s="10" t="s">
        <v>82</v>
      </c>
      <c r="B350" s="10" t="s">
        <v>83</v>
      </c>
      <c r="C350" s="10">
        <v>9.7119999999999998E-2</v>
      </c>
      <c r="D350" s="10" t="s">
        <v>10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>
        <v>203.73</v>
      </c>
      <c r="R350" s="10"/>
      <c r="S350" s="10"/>
      <c r="T350" s="13"/>
      <c r="U350" s="13"/>
      <c r="V350" s="13"/>
      <c r="W350" s="13">
        <f>(202.96-Q350)/202.96</f>
        <v>-3.7938510051240726E-3</v>
      </c>
      <c r="X350" s="10" t="s">
        <v>14</v>
      </c>
      <c r="Y350" s="10"/>
    </row>
    <row r="351" spans="1:25" x14ac:dyDescent="0.3">
      <c r="A351" s="10" t="s">
        <v>84</v>
      </c>
      <c r="B351" s="10" t="s">
        <v>85</v>
      </c>
      <c r="C351" s="10">
        <v>9.3619999999999995E-2</v>
      </c>
      <c r="D351" s="10" t="s">
        <v>10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>
        <v>243</v>
      </c>
      <c r="R351" s="10"/>
      <c r="S351" s="10"/>
      <c r="T351" s="13"/>
      <c r="U351" s="13"/>
      <c r="V351" s="13"/>
      <c r="W351" s="13">
        <f>(243.64-Q351)/243.64</f>
        <v>2.6268264652765817E-3</v>
      </c>
      <c r="X351" s="10" t="s">
        <v>14</v>
      </c>
      <c r="Y351" s="10"/>
    </row>
    <row r="352" spans="1:25" x14ac:dyDescent="0.3">
      <c r="A352" s="14" t="s">
        <v>86</v>
      </c>
      <c r="B352" s="14" t="s">
        <v>81</v>
      </c>
      <c r="C352" s="14">
        <v>0.15317</v>
      </c>
      <c r="D352" s="14" t="s">
        <v>10</v>
      </c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>
        <v>153.07</v>
      </c>
      <c r="R352" s="14"/>
      <c r="S352" s="14"/>
      <c r="T352" s="17"/>
      <c r="U352" s="17"/>
      <c r="V352" s="17"/>
      <c r="W352" s="17">
        <f>(153.73-Q352)*100/153.73</f>
        <v>0.42932413972549055</v>
      </c>
      <c r="X352" s="14" t="s">
        <v>14</v>
      </c>
      <c r="Y352" s="14"/>
    </row>
    <row r="353" spans="1:25" x14ac:dyDescent="0.3">
      <c r="A353" s="14" t="s">
        <v>87</v>
      </c>
      <c r="B353" s="14" t="s">
        <v>83</v>
      </c>
      <c r="C353" s="14">
        <v>9.7119999999999998E-2</v>
      </c>
      <c r="D353" s="14" t="s">
        <v>10</v>
      </c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>
        <v>203.73</v>
      </c>
      <c r="R353" s="14"/>
      <c r="S353" s="14"/>
      <c r="T353" s="17"/>
      <c r="U353" s="17"/>
      <c r="V353" s="17"/>
      <c r="W353" s="17">
        <f>(202.96-Q353)/202.96</f>
        <v>-3.7938510051240726E-3</v>
      </c>
      <c r="X353" s="14" t="s">
        <v>14</v>
      </c>
      <c r="Y353" s="14"/>
    </row>
    <row r="354" spans="1:25" x14ac:dyDescent="0.3">
      <c r="A354" s="14" t="s">
        <v>88</v>
      </c>
      <c r="B354" s="14" t="s">
        <v>85</v>
      </c>
      <c r="C354" s="14">
        <v>9.3619999999999995E-2</v>
      </c>
      <c r="D354" s="14" t="s">
        <v>10</v>
      </c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>
        <v>243.9</v>
      </c>
      <c r="R354" s="14"/>
      <c r="S354" s="14"/>
      <c r="T354" s="17"/>
      <c r="U354" s="17"/>
      <c r="V354" s="17"/>
      <c r="W354" s="17">
        <f>(243.64-Q354)/243.64</f>
        <v>-1.0671482515187134E-3</v>
      </c>
      <c r="X354" s="14" t="s">
        <v>14</v>
      </c>
      <c r="Y354" s="14"/>
    </row>
    <row r="355" spans="1:25" x14ac:dyDescent="0.3">
      <c r="A355" s="10" t="s">
        <v>89</v>
      </c>
      <c r="B355" s="10" t="s">
        <v>90</v>
      </c>
      <c r="C355" s="10">
        <v>0.1</v>
      </c>
      <c r="D355" s="10"/>
      <c r="E355" s="10" t="s">
        <v>11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>
        <v>140.03</v>
      </c>
      <c r="R355" s="10"/>
      <c r="S355" s="10"/>
      <c r="T355" s="13"/>
      <c r="U355" s="13"/>
      <c r="V355" s="13"/>
      <c r="W355" s="13">
        <f>(140.04-Q355)*100/140.04</f>
        <v>7.1408169094479479E-3</v>
      </c>
      <c r="X355" s="10" t="s">
        <v>14</v>
      </c>
      <c r="Y355" s="10"/>
    </row>
    <row r="356" spans="1:25" x14ac:dyDescent="0.3">
      <c r="A356" s="10" t="s">
        <v>91</v>
      </c>
      <c r="B356" s="10" t="s">
        <v>92</v>
      </c>
      <c r="C356" s="10">
        <v>0.1</v>
      </c>
      <c r="D356" s="10"/>
      <c r="E356" s="10" t="s">
        <v>11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>
        <v>180.83</v>
      </c>
      <c r="R356" s="10"/>
      <c r="S356" s="10"/>
      <c r="T356" s="13"/>
      <c r="U356" s="13"/>
      <c r="V356" s="13"/>
      <c r="W356" s="13">
        <f>(Q356-180.77)*100/180.77</f>
        <v>3.319134812192414E-2</v>
      </c>
      <c r="X356" s="10" t="s">
        <v>14</v>
      </c>
      <c r="Y356" s="10"/>
    </row>
    <row r="357" spans="1:25" x14ac:dyDescent="0.3">
      <c r="A357" s="10" t="s">
        <v>93</v>
      </c>
      <c r="B357" s="10" t="s">
        <v>94</v>
      </c>
      <c r="C357" s="10">
        <v>0.1</v>
      </c>
      <c r="D357" s="10"/>
      <c r="E357" s="10" t="s">
        <v>11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>
        <v>255.37</v>
      </c>
      <c r="R357" s="10"/>
      <c r="S357" s="10"/>
      <c r="T357" s="13"/>
      <c r="U357" s="13"/>
      <c r="V357" s="13"/>
      <c r="W357" s="13">
        <f>(Q357-255.34)*100/255.34</f>
        <v>1.1749040495026685E-2</v>
      </c>
      <c r="X357" s="10" t="s">
        <v>14</v>
      </c>
      <c r="Y357" s="10"/>
    </row>
    <row r="358" spans="1:25" x14ac:dyDescent="0.3">
      <c r="A358" s="14" t="s">
        <v>95</v>
      </c>
      <c r="B358" s="14" t="s">
        <v>90</v>
      </c>
      <c r="C358" s="14">
        <v>0.1</v>
      </c>
      <c r="D358" s="14"/>
      <c r="E358" s="14" t="s">
        <v>11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>
        <v>138.37</v>
      </c>
      <c r="R358" s="14"/>
      <c r="S358" s="14"/>
      <c r="T358" s="17"/>
      <c r="U358" s="17"/>
      <c r="V358" s="17"/>
      <c r="W358" s="17">
        <f>(140.04-138.37)*100/140.04</f>
        <v>1.1925164238788828</v>
      </c>
      <c r="X358" s="14" t="s">
        <v>14</v>
      </c>
      <c r="Y358" s="14"/>
    </row>
    <row r="359" spans="1:25" x14ac:dyDescent="0.3">
      <c r="A359" s="14" t="s">
        <v>96</v>
      </c>
      <c r="B359" s="14" t="s">
        <v>92</v>
      </c>
      <c r="C359" s="14">
        <v>0.1</v>
      </c>
      <c r="D359" s="14"/>
      <c r="E359" s="14" t="s">
        <v>11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>
        <v>178.93</v>
      </c>
      <c r="R359" s="14"/>
      <c r="S359" s="14"/>
      <c r="T359" s="17"/>
      <c r="U359" s="17"/>
      <c r="V359" s="17"/>
      <c r="W359" s="17">
        <f>(180.77-Q359)*100/180.77</f>
        <v>1.0178680090723036</v>
      </c>
      <c r="X359" s="14" t="s">
        <v>14</v>
      </c>
      <c r="Y359" s="14"/>
    </row>
    <row r="360" spans="1:25" x14ac:dyDescent="0.3">
      <c r="A360" s="14" t="s">
        <v>97</v>
      </c>
      <c r="B360" s="14" t="s">
        <v>94</v>
      </c>
      <c r="C360" s="14">
        <v>0.1</v>
      </c>
      <c r="D360" s="14"/>
      <c r="E360" s="14" t="s">
        <v>11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>
        <v>253.4</v>
      </c>
      <c r="R360" s="14"/>
      <c r="S360" s="14"/>
      <c r="T360" s="17"/>
      <c r="U360" s="17"/>
      <c r="V360" s="17"/>
      <c r="W360" s="17">
        <f>(255.34-Q360)*100/255.34</f>
        <v>0.75977128534502925</v>
      </c>
      <c r="X360" s="14" t="s">
        <v>14</v>
      </c>
      <c r="Y360" s="14"/>
    </row>
    <row r="361" spans="1:25" x14ac:dyDescent="0.3">
      <c r="A361" t="s">
        <v>844</v>
      </c>
      <c r="B361" t="s">
        <v>845</v>
      </c>
      <c r="C361">
        <v>1.1000000000000001</v>
      </c>
      <c r="D361" t="s">
        <v>10</v>
      </c>
      <c r="E361" t="s">
        <v>11</v>
      </c>
      <c r="F361" t="s">
        <v>787</v>
      </c>
      <c r="H361" t="s">
        <v>846</v>
      </c>
      <c r="N361">
        <v>39985</v>
      </c>
      <c r="P361" s="8">
        <v>237.86666666666667</v>
      </c>
      <c r="Q361" s="8">
        <v>231.79999999999998</v>
      </c>
      <c r="R361" s="8"/>
      <c r="S361" s="8"/>
      <c r="T361" s="8"/>
      <c r="U361" s="8">
        <v>239.76666666666665</v>
      </c>
      <c r="V361" s="8">
        <v>242.30000000000004</v>
      </c>
      <c r="W361" s="8"/>
      <c r="X361" t="s">
        <v>14</v>
      </c>
      <c r="Y361" s="9" t="s">
        <v>15</v>
      </c>
    </row>
    <row r="362" spans="1:25" x14ac:dyDescent="0.3">
      <c r="A362" t="s">
        <v>847</v>
      </c>
      <c r="B362" t="s">
        <v>848</v>
      </c>
      <c r="C362">
        <v>1.4</v>
      </c>
      <c r="D362" t="s">
        <v>10</v>
      </c>
      <c r="E362" t="s">
        <v>11</v>
      </c>
      <c r="F362" t="s">
        <v>791</v>
      </c>
      <c r="H362" t="s">
        <v>849</v>
      </c>
      <c r="N362">
        <v>39198</v>
      </c>
      <c r="P362" s="8">
        <v>271.86666666666667</v>
      </c>
      <c r="Q362" s="8">
        <v>268.26666666666665</v>
      </c>
      <c r="R362" s="8"/>
      <c r="S362" s="8"/>
      <c r="T362" s="8"/>
      <c r="U362" s="8">
        <v>272.33333333333331</v>
      </c>
      <c r="V362" s="8">
        <v>273.26666666666671</v>
      </c>
      <c r="W362" s="8"/>
      <c r="X362" t="s">
        <v>14</v>
      </c>
      <c r="Y362" s="9" t="s">
        <v>15</v>
      </c>
    </row>
    <row r="363" spans="1:25" x14ac:dyDescent="0.3">
      <c r="A363" t="s">
        <v>850</v>
      </c>
      <c r="B363" t="s">
        <v>851</v>
      </c>
      <c r="C363">
        <v>1.6</v>
      </c>
      <c r="D363" t="s">
        <v>10</v>
      </c>
      <c r="E363" t="s">
        <v>11</v>
      </c>
      <c r="F363" t="s">
        <v>795</v>
      </c>
      <c r="H363" t="s">
        <v>852</v>
      </c>
      <c r="N363">
        <v>53976</v>
      </c>
      <c r="P363" s="8">
        <v>281.56666666666666</v>
      </c>
      <c r="Q363" s="8">
        <v>279.86666666666662</v>
      </c>
      <c r="R363" s="8"/>
      <c r="S363" s="8"/>
      <c r="T363" s="8"/>
      <c r="U363" s="8"/>
      <c r="V363" s="8">
        <v>280.59999999999997</v>
      </c>
      <c r="W363" s="8"/>
      <c r="X363" t="s">
        <v>14</v>
      </c>
      <c r="Y363" s="9" t="s">
        <v>15</v>
      </c>
    </row>
    <row r="364" spans="1:25" x14ac:dyDescent="0.3">
      <c r="A364" t="s">
        <v>853</v>
      </c>
      <c r="B364" t="s">
        <v>854</v>
      </c>
      <c r="C364" s="35">
        <v>11</v>
      </c>
      <c r="D364" t="s">
        <v>10</v>
      </c>
      <c r="E364" t="s">
        <v>11</v>
      </c>
      <c r="F364" t="s">
        <v>855</v>
      </c>
      <c r="H364" t="s">
        <v>856</v>
      </c>
      <c r="N364">
        <v>1968653</v>
      </c>
      <c r="P364" s="8">
        <v>264.2</v>
      </c>
      <c r="Q364" s="8">
        <v>266.76666666666665</v>
      </c>
      <c r="R364" s="8"/>
      <c r="S364" s="8"/>
      <c r="T364" s="8">
        <v>253</v>
      </c>
      <c r="U364" s="8"/>
      <c r="V364" s="8"/>
      <c r="W364" s="8"/>
      <c r="X364" t="s">
        <v>14</v>
      </c>
      <c r="Y364" s="9" t="s">
        <v>15</v>
      </c>
    </row>
    <row r="365" spans="1:25" x14ac:dyDescent="0.3">
      <c r="A365" t="s">
        <v>857</v>
      </c>
      <c r="B365" t="s">
        <v>858</v>
      </c>
      <c r="C365" s="35">
        <v>11.7</v>
      </c>
      <c r="D365" t="s">
        <v>10</v>
      </c>
      <c r="E365" t="s">
        <v>11</v>
      </c>
      <c r="F365" t="s">
        <v>859</v>
      </c>
      <c r="H365" t="s">
        <v>860</v>
      </c>
      <c r="N365">
        <v>40207</v>
      </c>
      <c r="P365" s="8">
        <v>286.93333333333334</v>
      </c>
      <c r="Q365" s="8">
        <v>286.89999999999998</v>
      </c>
      <c r="R365" s="8"/>
      <c r="S365" s="8"/>
      <c r="T365" s="8"/>
      <c r="U365" s="8"/>
      <c r="V365" s="8">
        <v>289.3</v>
      </c>
      <c r="W365" s="8"/>
      <c r="X365" t="s">
        <v>14</v>
      </c>
      <c r="Y365" s="9" t="s">
        <v>15</v>
      </c>
    </row>
    <row r="366" spans="1:25" x14ac:dyDescent="0.3">
      <c r="A366" t="s">
        <v>861</v>
      </c>
      <c r="B366" t="s">
        <v>862</v>
      </c>
      <c r="C366" s="35">
        <v>1.6</v>
      </c>
      <c r="D366" t="s">
        <v>10</v>
      </c>
      <c r="E366" t="s">
        <v>11</v>
      </c>
      <c r="F366" t="s">
        <v>800</v>
      </c>
      <c r="H366" t="s">
        <v>863</v>
      </c>
      <c r="N366">
        <v>1968690</v>
      </c>
      <c r="P366" s="8">
        <v>256.53333333333336</v>
      </c>
      <c r="Q366" s="8">
        <v>260</v>
      </c>
      <c r="R366" s="8"/>
      <c r="S366" s="8">
        <v>259.83</v>
      </c>
      <c r="T366" s="8">
        <v>260.46666666666664</v>
      </c>
      <c r="U366" s="8">
        <v>254.23333333333335</v>
      </c>
      <c r="V366" s="8">
        <v>260.2</v>
      </c>
      <c r="W366" s="8"/>
      <c r="X366" t="s">
        <v>14</v>
      </c>
      <c r="Y366" s="9" t="s">
        <v>15</v>
      </c>
    </row>
    <row r="367" spans="1:25" x14ac:dyDescent="0.3">
      <c r="A367" t="s">
        <v>864</v>
      </c>
      <c r="B367" t="s">
        <v>484</v>
      </c>
      <c r="C367" s="35">
        <v>10.5</v>
      </c>
      <c r="D367" t="s">
        <v>10</v>
      </c>
      <c r="E367" t="s">
        <v>11</v>
      </c>
      <c r="F367" t="s">
        <v>804</v>
      </c>
      <c r="H367" t="s">
        <v>865</v>
      </c>
      <c r="N367">
        <v>59415</v>
      </c>
      <c r="P367" s="8">
        <v>283.73333333333335</v>
      </c>
      <c r="Q367" s="8">
        <v>280.96666666666664</v>
      </c>
      <c r="R367" s="8"/>
      <c r="S367" s="8"/>
      <c r="T367" s="8"/>
      <c r="U367" s="8"/>
      <c r="V367" s="8">
        <v>284.26666666666671</v>
      </c>
      <c r="W367" s="8"/>
      <c r="X367" t="s">
        <v>14</v>
      </c>
      <c r="Y367" s="9" t="s">
        <v>15</v>
      </c>
    </row>
    <row r="368" spans="1:25" x14ac:dyDescent="0.3">
      <c r="A368" t="s">
        <v>866</v>
      </c>
      <c r="B368" t="s">
        <v>867</v>
      </c>
      <c r="C368" s="35">
        <v>1.3</v>
      </c>
      <c r="D368" t="s">
        <v>10</v>
      </c>
      <c r="E368" t="s">
        <v>11</v>
      </c>
      <c r="F368" t="s">
        <v>808</v>
      </c>
      <c r="H368" t="s">
        <v>868</v>
      </c>
      <c r="N368">
        <v>1968691</v>
      </c>
      <c r="P368" s="8">
        <v>276.26666666666671</v>
      </c>
      <c r="Q368" s="8">
        <v>280.8</v>
      </c>
      <c r="R368" s="8">
        <v>280.66666666666669</v>
      </c>
      <c r="S368" s="8"/>
      <c r="T368" s="8">
        <v>266.23333333333329</v>
      </c>
      <c r="U368" s="8"/>
      <c r="V368" s="8"/>
      <c r="W368" s="8"/>
      <c r="X368" t="s">
        <v>14</v>
      </c>
      <c r="Y368" s="9" t="s">
        <v>15</v>
      </c>
    </row>
    <row r="369" spans="1:25" x14ac:dyDescent="0.3">
      <c r="A369" t="s">
        <v>869</v>
      </c>
      <c r="B369" t="s">
        <v>870</v>
      </c>
      <c r="C369" s="35">
        <v>1.1000000000000001</v>
      </c>
      <c r="D369" t="s">
        <v>10</v>
      </c>
      <c r="E369" t="s">
        <v>11</v>
      </c>
      <c r="F369" t="s">
        <v>871</v>
      </c>
      <c r="H369" t="s">
        <v>872</v>
      </c>
      <c r="N369">
        <v>58641</v>
      </c>
      <c r="P369" s="8">
        <v>205.63333333333333</v>
      </c>
      <c r="Q369" s="8">
        <v>210.73333333333335</v>
      </c>
      <c r="R369" s="8">
        <v>210.30000000000004</v>
      </c>
      <c r="S369" s="8"/>
      <c r="T369" s="8">
        <v>201.16666666666666</v>
      </c>
      <c r="U369" s="8"/>
      <c r="V369" s="8"/>
      <c r="W369" s="8"/>
      <c r="X369" t="s">
        <v>14</v>
      </c>
      <c r="Y369" s="9" t="s">
        <v>15</v>
      </c>
    </row>
    <row r="370" spans="1:25" x14ac:dyDescent="0.3">
      <c r="A370" t="s">
        <v>873</v>
      </c>
      <c r="B370" t="s">
        <v>874</v>
      </c>
      <c r="C370" s="35">
        <v>1.2</v>
      </c>
      <c r="D370" t="s">
        <v>10</v>
      </c>
      <c r="E370" t="s">
        <v>11</v>
      </c>
      <c r="F370" t="s">
        <v>818</v>
      </c>
      <c r="H370" t="s">
        <v>875</v>
      </c>
      <c r="N370">
        <v>1968651</v>
      </c>
      <c r="P370" s="8"/>
      <c r="Q370" s="8"/>
      <c r="R370" s="8"/>
      <c r="S370" s="8"/>
      <c r="T370" s="8">
        <v>213.56666666666669</v>
      </c>
      <c r="U370" s="8"/>
      <c r="V370" s="8">
        <v>220.03333333333333</v>
      </c>
      <c r="W370" s="8"/>
      <c r="X370" t="s">
        <v>14</v>
      </c>
      <c r="Y370" s="9" t="s">
        <v>15</v>
      </c>
    </row>
    <row r="371" spans="1:25" x14ac:dyDescent="0.3">
      <c r="A371" t="s">
        <v>876</v>
      </c>
      <c r="B371" t="s">
        <v>833</v>
      </c>
      <c r="C371">
        <v>1.2</v>
      </c>
      <c r="D371" t="s">
        <v>10</v>
      </c>
      <c r="E371" t="s">
        <v>11</v>
      </c>
      <c r="F371" t="s">
        <v>826</v>
      </c>
      <c r="H371" t="s">
        <v>877</v>
      </c>
      <c r="N371">
        <v>5681</v>
      </c>
      <c r="P371" s="8"/>
      <c r="Q371" s="8"/>
      <c r="R371" s="8"/>
      <c r="S371" s="8"/>
      <c r="T371" s="8">
        <v>208.06666666666669</v>
      </c>
      <c r="U371" s="8"/>
      <c r="V371" s="8"/>
      <c r="X371" t="s">
        <v>14</v>
      </c>
      <c r="Y371" s="9" t="s">
        <v>15</v>
      </c>
    </row>
    <row r="372" spans="1:25" x14ac:dyDescent="0.3">
      <c r="A372" t="s">
        <v>878</v>
      </c>
      <c r="B372" t="s">
        <v>879</v>
      </c>
      <c r="C372">
        <v>1.5</v>
      </c>
      <c r="D372" t="s">
        <v>10</v>
      </c>
      <c r="E372" t="s">
        <v>11</v>
      </c>
      <c r="F372" t="s">
        <v>830</v>
      </c>
      <c r="H372" t="s">
        <v>880</v>
      </c>
      <c r="N372">
        <v>1968675</v>
      </c>
      <c r="P372" s="8">
        <v>234.9</v>
      </c>
      <c r="Q372" s="8">
        <v>233.29999999999998</v>
      </c>
      <c r="R372" s="8"/>
      <c r="S372" s="8">
        <v>234.43333333333331</v>
      </c>
      <c r="T372" s="8">
        <v>236.19999999999996</v>
      </c>
      <c r="U372" s="8">
        <v>230.33333333333334</v>
      </c>
      <c r="V372" s="8">
        <v>235.6</v>
      </c>
      <c r="W372" s="5"/>
      <c r="X372" t="s">
        <v>14</v>
      </c>
      <c r="Y372" s="9" t="s">
        <v>15</v>
      </c>
    </row>
    <row r="373" spans="1:25" x14ac:dyDescent="0.3">
      <c r="A373" t="s">
        <v>881</v>
      </c>
      <c r="B373" t="s">
        <v>882</v>
      </c>
      <c r="C373" s="35">
        <v>1.2</v>
      </c>
      <c r="D373" t="s">
        <v>10</v>
      </c>
      <c r="E373" t="s">
        <v>11</v>
      </c>
      <c r="F373" t="s">
        <v>834</v>
      </c>
      <c r="H373" t="s">
        <v>883</v>
      </c>
      <c r="N373">
        <v>1968676</v>
      </c>
      <c r="P373" s="8">
        <v>251.16666666666666</v>
      </c>
      <c r="Q373" s="8">
        <v>249.23333333333335</v>
      </c>
      <c r="R373" s="8"/>
      <c r="S373" s="8">
        <v>249.30000000000004</v>
      </c>
      <c r="T373" s="8">
        <v>256.99999999999994</v>
      </c>
      <c r="U373" s="8">
        <v>253.06666666666669</v>
      </c>
      <c r="V373" s="8"/>
      <c r="W373" s="5"/>
      <c r="X373" t="s">
        <v>14</v>
      </c>
      <c r="Y373" s="9" t="s">
        <v>15</v>
      </c>
    </row>
    <row r="374" spans="1:25" x14ac:dyDescent="0.3">
      <c r="A374" t="s">
        <v>884</v>
      </c>
      <c r="B374" t="s">
        <v>885</v>
      </c>
      <c r="C374">
        <v>2.5</v>
      </c>
      <c r="D374" t="s">
        <v>10</v>
      </c>
      <c r="E374" t="s">
        <v>11</v>
      </c>
      <c r="F374" t="s">
        <v>838</v>
      </c>
      <c r="H374" t="s">
        <v>886</v>
      </c>
      <c r="N374">
        <v>41562</v>
      </c>
      <c r="P374" s="8">
        <v>232.26666666666665</v>
      </c>
      <c r="Q374" s="8">
        <v>235.73333333333335</v>
      </c>
      <c r="R374" s="8"/>
      <c r="S374" s="8"/>
      <c r="T374" s="8"/>
      <c r="U374" s="8"/>
      <c r="V374" s="8">
        <v>235.30000000000004</v>
      </c>
      <c r="W374" s="5"/>
      <c r="X374" t="s">
        <v>14</v>
      </c>
      <c r="Y374" s="9" t="s">
        <v>15</v>
      </c>
    </row>
    <row r="375" spans="1:25" x14ac:dyDescent="0.3">
      <c r="A375" t="s">
        <v>887</v>
      </c>
      <c r="B375" t="s">
        <v>888</v>
      </c>
      <c r="C375">
        <v>13.4</v>
      </c>
      <c r="D375" t="s">
        <v>10</v>
      </c>
      <c r="E375" t="s">
        <v>11</v>
      </c>
      <c r="F375" t="s">
        <v>842</v>
      </c>
      <c r="H375" t="s">
        <v>889</v>
      </c>
      <c r="N375">
        <v>1968698</v>
      </c>
      <c r="P375" s="8">
        <v>276.23333333333335</v>
      </c>
      <c r="Q375" s="8">
        <v>273.93333333333334</v>
      </c>
      <c r="R375" s="8"/>
      <c r="S375" s="8">
        <v>273.53333333333336</v>
      </c>
      <c r="T375" s="8"/>
      <c r="U375" s="8"/>
      <c r="V375" s="8">
        <v>276.60000000000002</v>
      </c>
      <c r="W375" s="5"/>
      <c r="X375" t="s">
        <v>14</v>
      </c>
      <c r="Y375" s="9" t="s">
        <v>15</v>
      </c>
    </row>
    <row r="376" spans="1:25" x14ac:dyDescent="0.3">
      <c r="A376" t="s">
        <v>890</v>
      </c>
      <c r="B376" t="s">
        <v>891</v>
      </c>
      <c r="C376">
        <v>3.2</v>
      </c>
      <c r="D376" t="s">
        <v>10</v>
      </c>
      <c r="E376" t="s">
        <v>11</v>
      </c>
      <c r="H376" t="s">
        <v>892</v>
      </c>
      <c r="N376">
        <v>1968684</v>
      </c>
      <c r="P376" s="8">
        <v>207.6</v>
      </c>
      <c r="Q376" s="8">
        <v>204.36666666666667</v>
      </c>
      <c r="R376" s="8"/>
      <c r="S376" s="8">
        <v>203.26666666666665</v>
      </c>
      <c r="T376" s="8"/>
      <c r="U376" s="8"/>
      <c r="V376" s="8"/>
      <c r="W376" s="5"/>
      <c r="X376" t="s">
        <v>14</v>
      </c>
      <c r="Y376" s="9" t="s">
        <v>15</v>
      </c>
    </row>
    <row r="377" spans="1:25" x14ac:dyDescent="0.3">
      <c r="A377" s="10" t="s">
        <v>80</v>
      </c>
      <c r="B377" s="10" t="s">
        <v>81</v>
      </c>
      <c r="C377" s="10">
        <v>0.20995</v>
      </c>
      <c r="D377" s="10" t="s">
        <v>10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3">
        <v>153.57</v>
      </c>
      <c r="R377" s="10"/>
      <c r="S377" s="10"/>
      <c r="T377" s="13"/>
      <c r="U377" s="13"/>
      <c r="V377" s="13"/>
      <c r="W377" s="13">
        <f>(153.73-Q377)*100/153.73</f>
        <v>0.10407857932738997</v>
      </c>
      <c r="X377" s="10" t="s">
        <v>14</v>
      </c>
      <c r="Y377" s="10"/>
    </row>
    <row r="378" spans="1:25" x14ac:dyDescent="0.3">
      <c r="A378" s="10" t="s">
        <v>82</v>
      </c>
      <c r="B378" s="10" t="s">
        <v>83</v>
      </c>
      <c r="C378" s="10">
        <v>9.7119999999999998E-2</v>
      </c>
      <c r="D378" s="10" t="s">
        <v>10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3">
        <v>203.63</v>
      </c>
      <c r="R378" s="10"/>
      <c r="S378" s="10"/>
      <c r="T378" s="13"/>
      <c r="U378" s="13"/>
      <c r="V378" s="13"/>
      <c r="W378" s="13">
        <f>(Q378-202.96)*100/202.96</f>
        <v>0.33011430823807031</v>
      </c>
      <c r="X378" s="10" t="s">
        <v>14</v>
      </c>
      <c r="Y378" s="10"/>
    </row>
    <row r="379" spans="1:25" x14ac:dyDescent="0.3">
      <c r="A379" s="10" t="s">
        <v>84</v>
      </c>
      <c r="B379" s="10" t="s">
        <v>85</v>
      </c>
      <c r="C379" s="10">
        <v>9.3619999999999995E-2</v>
      </c>
      <c r="D379" s="10" t="s">
        <v>10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3">
        <v>243</v>
      </c>
      <c r="R379" s="10"/>
      <c r="S379" s="10"/>
      <c r="T379" s="13"/>
      <c r="U379" s="13"/>
      <c r="V379" s="13"/>
      <c r="W379" s="13">
        <f>(243.64-Q379)*100/243.64</f>
        <v>0.26268264652765816</v>
      </c>
      <c r="X379" s="10" t="s">
        <v>14</v>
      </c>
      <c r="Y379" s="10"/>
    </row>
    <row r="380" spans="1:25" x14ac:dyDescent="0.3">
      <c r="A380" s="14" t="s">
        <v>86</v>
      </c>
      <c r="B380" s="14" t="s">
        <v>81</v>
      </c>
      <c r="C380" s="14">
        <v>0.15317</v>
      </c>
      <c r="D380" s="14" t="s">
        <v>10</v>
      </c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7">
        <v>153.07</v>
      </c>
      <c r="R380" s="14"/>
      <c r="S380" s="14"/>
      <c r="T380" s="17"/>
      <c r="U380" s="17"/>
      <c r="V380" s="17"/>
      <c r="W380" s="17">
        <f>(153.73-Q380)*100/153.73</f>
        <v>0.42932413972549055</v>
      </c>
      <c r="X380" s="14" t="s">
        <v>14</v>
      </c>
      <c r="Y380" s="14"/>
    </row>
    <row r="381" spans="1:25" x14ac:dyDescent="0.3">
      <c r="A381" s="14" t="s">
        <v>87</v>
      </c>
      <c r="B381" s="14" t="s">
        <v>83</v>
      </c>
      <c r="C381" s="14">
        <v>9.7119999999999998E-2</v>
      </c>
      <c r="D381" s="14" t="s">
        <v>10</v>
      </c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7">
        <v>204.07</v>
      </c>
      <c r="R381" s="14"/>
      <c r="S381" s="14"/>
      <c r="T381" s="17"/>
      <c r="U381" s="17"/>
      <c r="V381" s="17"/>
      <c r="W381" s="17">
        <f>(Q381-202.96)*100/202.96</f>
        <v>0.54690579424516417</v>
      </c>
      <c r="X381" s="14" t="s">
        <v>14</v>
      </c>
      <c r="Y381" s="14"/>
    </row>
    <row r="382" spans="1:25" x14ac:dyDescent="0.3">
      <c r="A382" s="14" t="s">
        <v>88</v>
      </c>
      <c r="B382" s="14" t="s">
        <v>85</v>
      </c>
      <c r="C382" s="14">
        <v>9.3619999999999995E-2</v>
      </c>
      <c r="D382" s="14" t="s">
        <v>10</v>
      </c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7">
        <v>244.67</v>
      </c>
      <c r="R382" s="14"/>
      <c r="S382" s="14"/>
      <c r="T382" s="17"/>
      <c r="U382" s="17"/>
      <c r="V382" s="17"/>
      <c r="W382" s="17">
        <f>(Q382-243.64)*100/243.64</f>
        <v>0.42275488425545937</v>
      </c>
      <c r="X382" s="14" t="s">
        <v>14</v>
      </c>
      <c r="Y382" s="14"/>
    </row>
    <row r="383" spans="1:25" x14ac:dyDescent="0.3">
      <c r="A383" s="10" t="s">
        <v>89</v>
      </c>
      <c r="B383" s="10" t="s">
        <v>90</v>
      </c>
      <c r="C383" s="10">
        <v>0.1</v>
      </c>
      <c r="D383" s="10"/>
      <c r="E383" s="10" t="s">
        <v>11</v>
      </c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3">
        <v>140</v>
      </c>
      <c r="R383" s="10"/>
      <c r="S383" s="10"/>
      <c r="T383" s="13"/>
      <c r="U383" s="13"/>
      <c r="V383" s="13"/>
      <c r="W383" s="13">
        <f>(140.04-Q383)*100/140.04</f>
        <v>2.8563267637812084E-2</v>
      </c>
      <c r="X383" s="10" t="s">
        <v>14</v>
      </c>
      <c r="Y383" s="10"/>
    </row>
    <row r="384" spans="1:25" x14ac:dyDescent="0.3">
      <c r="A384" s="10" t="s">
        <v>91</v>
      </c>
      <c r="B384" s="10" t="s">
        <v>92</v>
      </c>
      <c r="C384" s="10">
        <v>0.1</v>
      </c>
      <c r="D384" s="10"/>
      <c r="E384" s="10" t="s">
        <v>11</v>
      </c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3">
        <v>180.8</v>
      </c>
      <c r="R384" s="10"/>
      <c r="S384" s="10"/>
      <c r="T384" s="13"/>
      <c r="U384" s="13"/>
      <c r="V384" s="13"/>
      <c r="W384" s="13">
        <f>(Q384-180.77)*100/180.77</f>
        <v>1.659567406096207E-2</v>
      </c>
      <c r="X384" s="10" t="s">
        <v>14</v>
      </c>
      <c r="Y384" s="10"/>
    </row>
    <row r="385" spans="1:25" x14ac:dyDescent="0.3">
      <c r="A385" s="10" t="s">
        <v>93</v>
      </c>
      <c r="B385" s="10" t="s">
        <v>94</v>
      </c>
      <c r="C385" s="10">
        <v>0.1</v>
      </c>
      <c r="D385" s="10"/>
      <c r="E385" s="10" t="s">
        <v>11</v>
      </c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3">
        <v>255.33</v>
      </c>
      <c r="R385" s="10"/>
      <c r="S385" s="10"/>
      <c r="T385" s="13"/>
      <c r="U385" s="13"/>
      <c r="V385" s="13"/>
      <c r="W385" s="13">
        <f>(Q385-255.34)*100/255.34</f>
        <v>-3.9163468316718514E-3</v>
      </c>
      <c r="X385" s="10" t="s">
        <v>14</v>
      </c>
      <c r="Y385" s="10"/>
    </row>
    <row r="386" spans="1:25" x14ac:dyDescent="0.3">
      <c r="A386" s="14" t="s">
        <v>95</v>
      </c>
      <c r="B386" s="14" t="s">
        <v>90</v>
      </c>
      <c r="C386" s="14">
        <v>0.1</v>
      </c>
      <c r="D386" s="14"/>
      <c r="E386" s="14" t="s">
        <v>11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7">
        <v>138.63</v>
      </c>
      <c r="R386" s="14"/>
      <c r="S386" s="14"/>
      <c r="T386" s="17"/>
      <c r="U386" s="17"/>
      <c r="V386" s="17"/>
      <c r="W386" s="17">
        <f>(140.04-138.37)*100/140.04</f>
        <v>1.1925164238788828</v>
      </c>
      <c r="X386" s="14" t="s">
        <v>14</v>
      </c>
      <c r="Y386" s="14"/>
    </row>
    <row r="387" spans="1:25" x14ac:dyDescent="0.3">
      <c r="A387" s="14" t="s">
        <v>96</v>
      </c>
      <c r="B387" s="14" t="s">
        <v>92</v>
      </c>
      <c r="C387" s="14">
        <v>0.1</v>
      </c>
      <c r="D387" s="14"/>
      <c r="E387" s="14" t="s">
        <v>11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7">
        <v>179.3</v>
      </c>
      <c r="R387" s="14"/>
      <c r="S387" s="14"/>
      <c r="T387" s="17"/>
      <c r="U387" s="17"/>
      <c r="V387" s="17"/>
      <c r="W387" s="17">
        <f>(180.77-Q387)*100/180.77</f>
        <v>0.81318802898711007</v>
      </c>
      <c r="X387" s="14" t="s">
        <v>14</v>
      </c>
      <c r="Y387" s="14"/>
    </row>
    <row r="388" spans="1:25" x14ac:dyDescent="0.3">
      <c r="A388" s="14" t="s">
        <v>97</v>
      </c>
      <c r="B388" s="14" t="s">
        <v>94</v>
      </c>
      <c r="C388" s="14">
        <v>0.1</v>
      </c>
      <c r="D388" s="14"/>
      <c r="E388" s="14" t="s">
        <v>11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7">
        <v>253.9</v>
      </c>
      <c r="R388" s="14"/>
      <c r="S388" s="14"/>
      <c r="T388" s="17"/>
      <c r="U388" s="17"/>
      <c r="V388" s="17"/>
      <c r="W388" s="17">
        <f>(255.34-Q388)*100/255.34</f>
        <v>0.56395394376125862</v>
      </c>
      <c r="X388" s="14" t="s">
        <v>14</v>
      </c>
      <c r="Y388" s="14"/>
    </row>
    <row r="389" spans="1:25" x14ac:dyDescent="0.3">
      <c r="A389" t="s">
        <v>893</v>
      </c>
      <c r="B389" t="s">
        <v>894</v>
      </c>
      <c r="C389">
        <v>1.3</v>
      </c>
      <c r="D389" t="s">
        <v>10</v>
      </c>
      <c r="E389" t="s">
        <v>11</v>
      </c>
      <c r="F389" t="s">
        <v>895</v>
      </c>
      <c r="H389" t="s">
        <v>896</v>
      </c>
      <c r="N389">
        <v>39149</v>
      </c>
      <c r="P389" s="8">
        <v>260.33333333333331</v>
      </c>
      <c r="Q389" s="8">
        <v>255.13333333333333</v>
      </c>
      <c r="R389" s="8"/>
      <c r="S389" s="8"/>
      <c r="T389" s="8"/>
      <c r="U389" s="8">
        <v>258.89999999999998</v>
      </c>
      <c r="V389" s="8">
        <v>261</v>
      </c>
      <c r="W389" s="8"/>
      <c r="Y389" s="9" t="s">
        <v>15</v>
      </c>
    </row>
    <row r="390" spans="1:25" x14ac:dyDescent="0.3">
      <c r="A390" t="s">
        <v>897</v>
      </c>
      <c r="B390" t="s">
        <v>898</v>
      </c>
      <c r="C390">
        <v>1.7</v>
      </c>
      <c r="D390" t="s">
        <v>10</v>
      </c>
      <c r="E390" t="s">
        <v>11</v>
      </c>
      <c r="F390" t="s">
        <v>899</v>
      </c>
      <c r="H390" t="s">
        <v>900</v>
      </c>
      <c r="N390">
        <v>58708</v>
      </c>
      <c r="P390" s="8">
        <v>258.0333333333333</v>
      </c>
      <c r="Q390" s="8">
        <v>260.86666666666667</v>
      </c>
      <c r="R390" s="8">
        <v>260.63333333333338</v>
      </c>
      <c r="S390" s="8">
        <v>260.5</v>
      </c>
      <c r="T390" s="8"/>
      <c r="U390" s="8"/>
      <c r="V390" s="8"/>
      <c r="W390" s="8"/>
      <c r="Y390" s="9" t="s">
        <v>15</v>
      </c>
    </row>
    <row r="391" spans="1:25" x14ac:dyDescent="0.3">
      <c r="A391" t="s">
        <v>901</v>
      </c>
      <c r="B391" t="s">
        <v>902</v>
      </c>
      <c r="C391">
        <v>4.8</v>
      </c>
      <c r="D391" t="s">
        <v>10</v>
      </c>
      <c r="E391" t="s">
        <v>11</v>
      </c>
      <c r="F391" t="s">
        <v>903</v>
      </c>
      <c r="H391" t="s">
        <v>904</v>
      </c>
      <c r="N391">
        <v>1968687</v>
      </c>
      <c r="P391" s="8">
        <v>254.5</v>
      </c>
      <c r="Q391" s="8">
        <v>245.5333333333333</v>
      </c>
      <c r="R391" s="8"/>
      <c r="S391" s="8"/>
      <c r="T391" s="8">
        <v>241.80000000000004</v>
      </c>
      <c r="U391" s="8"/>
      <c r="V391" s="8"/>
      <c r="W391" s="8"/>
      <c r="Y391" s="9" t="s">
        <v>15</v>
      </c>
    </row>
    <row r="392" spans="1:25" x14ac:dyDescent="0.3">
      <c r="A392" t="s">
        <v>905</v>
      </c>
      <c r="B392" t="s">
        <v>124</v>
      </c>
      <c r="C392" s="35">
        <v>12.3</v>
      </c>
      <c r="D392" t="s">
        <v>10</v>
      </c>
      <c r="E392" t="s">
        <v>11</v>
      </c>
      <c r="F392" t="s">
        <v>906</v>
      </c>
      <c r="H392" t="s">
        <v>907</v>
      </c>
      <c r="N392">
        <v>40734</v>
      </c>
      <c r="P392" s="8">
        <v>288.16666666666669</v>
      </c>
      <c r="Q392" s="8">
        <v>286.16666666666669</v>
      </c>
      <c r="R392" s="8"/>
      <c r="S392" s="8"/>
      <c r="T392" s="8">
        <v>276.66666666666669</v>
      </c>
      <c r="U392" s="8"/>
      <c r="V392" s="8"/>
      <c r="W392" s="8"/>
      <c r="Y392" s="9" t="s">
        <v>15</v>
      </c>
    </row>
    <row r="393" spans="1:25" x14ac:dyDescent="0.3">
      <c r="A393" t="s">
        <v>908</v>
      </c>
      <c r="B393" t="s">
        <v>909</v>
      </c>
      <c r="C393" s="35">
        <v>1.2</v>
      </c>
      <c r="D393" t="s">
        <v>10</v>
      </c>
      <c r="E393" t="s">
        <v>11</v>
      </c>
      <c r="F393" t="s">
        <v>910</v>
      </c>
      <c r="H393" t="s">
        <v>911</v>
      </c>
      <c r="N393">
        <v>1968656</v>
      </c>
      <c r="P393" s="8">
        <v>313.3</v>
      </c>
      <c r="Q393" s="8">
        <v>311.59999999999997</v>
      </c>
      <c r="R393" s="8"/>
      <c r="S393" s="8"/>
      <c r="T393" s="8">
        <v>310.2</v>
      </c>
      <c r="U393" s="8"/>
      <c r="V393" s="8"/>
      <c r="W393" s="8"/>
      <c r="Y393" s="9" t="s">
        <v>15</v>
      </c>
    </row>
    <row r="394" spans="1:25" x14ac:dyDescent="0.3">
      <c r="A394" t="s">
        <v>912</v>
      </c>
      <c r="B394" t="s">
        <v>913</v>
      </c>
      <c r="C394" s="35">
        <v>1.8</v>
      </c>
      <c r="D394" t="s">
        <v>10</v>
      </c>
      <c r="E394" t="s">
        <v>11</v>
      </c>
      <c r="F394" t="s">
        <v>914</v>
      </c>
      <c r="H394" t="s">
        <v>915</v>
      </c>
      <c r="N394">
        <v>1968685</v>
      </c>
      <c r="P394" s="8">
        <v>183.43333333333331</v>
      </c>
      <c r="Q394" s="8">
        <v>184.53333333333333</v>
      </c>
      <c r="R394" s="8"/>
      <c r="S394" s="8">
        <v>180.9</v>
      </c>
      <c r="T394" s="8"/>
      <c r="U394" s="8"/>
      <c r="V394" s="8"/>
      <c r="W394" s="8"/>
      <c r="Y394" s="9" t="s">
        <v>15</v>
      </c>
    </row>
    <row r="395" spans="1:25" x14ac:dyDescent="0.3">
      <c r="A395" t="s">
        <v>916</v>
      </c>
      <c r="B395" t="s">
        <v>917</v>
      </c>
      <c r="C395" s="35">
        <v>1.4</v>
      </c>
      <c r="D395" t="s">
        <v>10</v>
      </c>
      <c r="E395" t="s">
        <v>11</v>
      </c>
      <c r="F395" t="s">
        <v>918</v>
      </c>
      <c r="H395" t="s">
        <v>919</v>
      </c>
      <c r="N395">
        <v>43126</v>
      </c>
      <c r="P395" s="8">
        <v>236.86666666666667</v>
      </c>
      <c r="Q395" s="8">
        <v>214.30000000000004</v>
      </c>
      <c r="R395" s="8"/>
      <c r="S395" s="8">
        <v>214.73333333333335</v>
      </c>
      <c r="T395" s="8"/>
      <c r="U395" s="8"/>
      <c r="V395" s="8"/>
      <c r="W395" s="8"/>
      <c r="Y395" s="9" t="s">
        <v>15</v>
      </c>
    </row>
    <row r="396" spans="1:25" x14ac:dyDescent="0.3">
      <c r="A396" t="s">
        <v>920</v>
      </c>
      <c r="B396" t="s">
        <v>385</v>
      </c>
      <c r="C396" s="35">
        <v>1</v>
      </c>
      <c r="D396" t="s">
        <v>10</v>
      </c>
      <c r="E396" t="s">
        <v>11</v>
      </c>
      <c r="F396" t="s">
        <v>921</v>
      </c>
      <c r="H396" t="s">
        <v>922</v>
      </c>
      <c r="N396">
        <v>84382</v>
      </c>
      <c r="P396" s="8">
        <v>216.70000000000002</v>
      </c>
      <c r="Q396" s="8"/>
      <c r="R396" s="8">
        <v>213.16666666666666</v>
      </c>
      <c r="S396" s="8">
        <v>200.06666666666669</v>
      </c>
      <c r="T396" s="8">
        <v>210.13333333333333</v>
      </c>
      <c r="U396" s="8">
        <v>200.73333333333335</v>
      </c>
      <c r="V396" s="8">
        <v>202.03333333333333</v>
      </c>
      <c r="Y396" s="9" t="s">
        <v>15</v>
      </c>
    </row>
    <row r="397" spans="1:25" x14ac:dyDescent="0.3">
      <c r="A397" t="s">
        <v>923</v>
      </c>
      <c r="B397" t="s">
        <v>924</v>
      </c>
      <c r="C397" s="35">
        <v>10.3</v>
      </c>
      <c r="D397" t="s">
        <v>10</v>
      </c>
      <c r="E397" t="s">
        <v>11</v>
      </c>
      <c r="F397" t="s">
        <v>925</v>
      </c>
      <c r="H397" t="s">
        <v>926</v>
      </c>
      <c r="N397">
        <v>41576</v>
      </c>
      <c r="P397" s="8">
        <v>265.83333333333331</v>
      </c>
      <c r="Q397" s="8">
        <v>269.36666666666662</v>
      </c>
      <c r="R397" s="8"/>
      <c r="S397" s="8"/>
      <c r="T397" s="8">
        <v>256.66666666666669</v>
      </c>
      <c r="U397" s="8"/>
      <c r="V397" s="8"/>
      <c r="Y397" s="9" t="s">
        <v>15</v>
      </c>
    </row>
    <row r="398" spans="1:25" x14ac:dyDescent="0.3">
      <c r="A398" t="s">
        <v>927</v>
      </c>
      <c r="B398" t="s">
        <v>928</v>
      </c>
      <c r="C398" s="35">
        <v>1.7</v>
      </c>
      <c r="D398" t="s">
        <v>10</v>
      </c>
      <c r="E398" t="s">
        <v>11</v>
      </c>
      <c r="F398" t="s">
        <v>929</v>
      </c>
      <c r="H398" t="s">
        <v>930</v>
      </c>
      <c r="N398">
        <v>41566</v>
      </c>
      <c r="P398" s="8">
        <v>261.06666666666666</v>
      </c>
      <c r="Q398" s="8">
        <v>265.66666666666669</v>
      </c>
      <c r="R398" s="8"/>
      <c r="S398" s="8"/>
      <c r="T398" s="8"/>
      <c r="U398" s="8"/>
      <c r="V398" s="8">
        <v>265.93333333333334</v>
      </c>
      <c r="W398" s="5"/>
      <c r="Y398" s="9" t="s">
        <v>15</v>
      </c>
    </row>
    <row r="399" spans="1:25" x14ac:dyDescent="0.3">
      <c r="A399" t="s">
        <v>931</v>
      </c>
      <c r="B399" t="s">
        <v>932</v>
      </c>
      <c r="C399" s="35">
        <v>1.5</v>
      </c>
      <c r="D399" t="s">
        <v>10</v>
      </c>
      <c r="E399" t="s">
        <v>11</v>
      </c>
      <c r="F399" t="s">
        <v>933</v>
      </c>
      <c r="H399" t="s">
        <v>934</v>
      </c>
      <c r="N399">
        <v>474</v>
      </c>
      <c r="P399" s="8">
        <v>286.26666666666665</v>
      </c>
      <c r="Q399" s="8">
        <v>287.3</v>
      </c>
      <c r="R399" s="8"/>
      <c r="S399" s="8">
        <v>287.2</v>
      </c>
      <c r="T399" s="8"/>
      <c r="U399" s="8">
        <v>285.83333333333331</v>
      </c>
      <c r="V399" s="8">
        <v>290.23333333333329</v>
      </c>
      <c r="W399" s="5"/>
      <c r="Y399" s="9" t="s">
        <v>15</v>
      </c>
    </row>
    <row r="400" spans="1:25" x14ac:dyDescent="0.3">
      <c r="A400" t="s">
        <v>935</v>
      </c>
      <c r="B400" t="s">
        <v>936</v>
      </c>
      <c r="C400" s="35">
        <v>1.7</v>
      </c>
      <c r="D400" t="s">
        <v>10</v>
      </c>
      <c r="E400" t="s">
        <v>11</v>
      </c>
      <c r="F400" t="s">
        <v>937</v>
      </c>
      <c r="H400" t="s">
        <v>938</v>
      </c>
      <c r="N400">
        <v>1968689</v>
      </c>
      <c r="P400" s="8">
        <v>222.30000000000004</v>
      </c>
      <c r="Q400" s="8">
        <v>218.46666666666667</v>
      </c>
      <c r="R400" s="8"/>
      <c r="S400" s="8"/>
      <c r="T400" s="8"/>
      <c r="U400" s="8"/>
      <c r="V400" s="8"/>
      <c r="W400" s="5"/>
      <c r="Y400" s="9" t="s">
        <v>15</v>
      </c>
    </row>
    <row r="401" spans="1:25" x14ac:dyDescent="0.3">
      <c r="A401" t="s">
        <v>939</v>
      </c>
      <c r="B401" t="s">
        <v>940</v>
      </c>
      <c r="C401" s="35">
        <v>1.2</v>
      </c>
      <c r="D401" t="s">
        <v>10</v>
      </c>
      <c r="E401" t="s">
        <v>11</v>
      </c>
      <c r="F401" t="s">
        <v>941</v>
      </c>
      <c r="H401" t="s">
        <v>942</v>
      </c>
      <c r="N401">
        <v>41630</v>
      </c>
      <c r="P401" s="8">
        <v>310.7</v>
      </c>
      <c r="Q401" s="8">
        <v>310.50000000000006</v>
      </c>
      <c r="R401" s="8"/>
      <c r="S401" s="8"/>
      <c r="T401" s="8">
        <v>303.86666666666662</v>
      </c>
      <c r="U401" s="8"/>
      <c r="V401" s="8"/>
      <c r="W401" s="5"/>
      <c r="Y401" s="9" t="s">
        <v>15</v>
      </c>
    </row>
    <row r="402" spans="1:25" x14ac:dyDescent="0.3">
      <c r="A402" t="s">
        <v>943</v>
      </c>
      <c r="B402" t="s">
        <v>944</v>
      </c>
      <c r="C402" s="35">
        <v>1.7</v>
      </c>
      <c r="D402" t="s">
        <v>10</v>
      </c>
      <c r="E402" t="s">
        <v>11</v>
      </c>
      <c r="F402" t="s">
        <v>945</v>
      </c>
      <c r="H402" t="s">
        <v>946</v>
      </c>
      <c r="N402">
        <v>5574</v>
      </c>
      <c r="P402" s="8">
        <v>227.16666666666666</v>
      </c>
      <c r="Q402" s="8">
        <v>222.36666666666667</v>
      </c>
      <c r="R402" s="8"/>
      <c r="S402" s="8"/>
      <c r="T402" s="8"/>
      <c r="U402" s="8">
        <v>224.53333333333333</v>
      </c>
      <c r="V402" s="8">
        <v>227</v>
      </c>
      <c r="W402" s="5"/>
      <c r="Y402" s="9" t="s">
        <v>15</v>
      </c>
    </row>
    <row r="403" spans="1:25" x14ac:dyDescent="0.3">
      <c r="A403" t="s">
        <v>947</v>
      </c>
      <c r="B403" t="s">
        <v>948</v>
      </c>
      <c r="C403" s="35">
        <v>15.3</v>
      </c>
      <c r="D403" t="s">
        <v>10</v>
      </c>
      <c r="E403" t="s">
        <v>11</v>
      </c>
      <c r="F403" t="s">
        <v>949</v>
      </c>
      <c r="H403" t="s">
        <v>950</v>
      </c>
      <c r="N403">
        <v>1968692</v>
      </c>
      <c r="P403" s="8">
        <v>339.13333333333333</v>
      </c>
      <c r="Q403" s="8">
        <v>330.73333333333335</v>
      </c>
      <c r="R403" s="8"/>
      <c r="S403" s="8"/>
      <c r="T403" s="8"/>
      <c r="U403" s="8"/>
      <c r="V403" s="8">
        <v>337.03333333333336</v>
      </c>
      <c r="W403" s="5"/>
      <c r="Y403" s="9"/>
    </row>
    <row r="404" spans="1:25" x14ac:dyDescent="0.3">
      <c r="A404" s="10" t="s">
        <v>80</v>
      </c>
      <c r="B404" s="10" t="s">
        <v>81</v>
      </c>
      <c r="C404" s="10">
        <v>0.20995</v>
      </c>
      <c r="D404" s="10" t="s">
        <v>10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3">
        <v>153.66999999999999</v>
      </c>
      <c r="R404" s="10"/>
      <c r="S404" s="10"/>
      <c r="T404" s="13"/>
      <c r="U404" s="13"/>
      <c r="V404" s="13"/>
      <c r="W404" s="13">
        <f>(153.73-Q404)*100/153.73</f>
        <v>3.902946724777355E-2</v>
      </c>
      <c r="X404" s="10" t="s">
        <v>14</v>
      </c>
      <c r="Y404" s="10"/>
    </row>
    <row r="405" spans="1:25" x14ac:dyDescent="0.3">
      <c r="A405" s="10" t="s">
        <v>82</v>
      </c>
      <c r="B405" s="10" t="s">
        <v>83</v>
      </c>
      <c r="C405" s="10">
        <v>9.7119999999999998E-2</v>
      </c>
      <c r="D405" s="10" t="s">
        <v>10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3">
        <v>203.67</v>
      </c>
      <c r="R405" s="10"/>
      <c r="S405" s="10"/>
      <c r="T405" s="13"/>
      <c r="U405" s="13"/>
      <c r="V405" s="13"/>
      <c r="W405" s="13">
        <f>(Q405-202.96)*100/202.96</f>
        <v>0.34982262514780227</v>
      </c>
      <c r="X405" s="10" t="s">
        <v>14</v>
      </c>
      <c r="Y405" s="10"/>
    </row>
    <row r="406" spans="1:25" x14ac:dyDescent="0.3">
      <c r="A406" s="10" t="s">
        <v>84</v>
      </c>
      <c r="B406" s="10" t="s">
        <v>85</v>
      </c>
      <c r="C406" s="10">
        <v>9.3619999999999995E-2</v>
      </c>
      <c r="D406" s="10" t="s">
        <v>10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3">
        <v>243.07</v>
      </c>
      <c r="R406" s="10"/>
      <c r="S406" s="10"/>
      <c r="T406" s="13"/>
      <c r="U406" s="13"/>
      <c r="V406" s="13"/>
      <c r="W406" s="13">
        <f>(243.64-Q406)*100/243.64</f>
        <v>0.23395173206369776</v>
      </c>
      <c r="X406" s="10" t="s">
        <v>14</v>
      </c>
      <c r="Y406" s="10"/>
    </row>
    <row r="407" spans="1:25" x14ac:dyDescent="0.3">
      <c r="A407" s="14" t="s">
        <v>86</v>
      </c>
      <c r="B407" s="14" t="s">
        <v>81</v>
      </c>
      <c r="C407" s="14">
        <v>0.15317</v>
      </c>
      <c r="D407" s="14" t="s">
        <v>10</v>
      </c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7">
        <v>153.37</v>
      </c>
      <c r="R407" s="14"/>
      <c r="S407" s="14"/>
      <c r="T407" s="17"/>
      <c r="U407" s="17"/>
      <c r="V407" s="17"/>
      <c r="W407" s="17">
        <f>(153.73-Q407)*100/153.73</f>
        <v>0.23417680348662281</v>
      </c>
      <c r="X407" s="14" t="s">
        <v>14</v>
      </c>
      <c r="Y407" s="14"/>
    </row>
    <row r="408" spans="1:25" x14ac:dyDescent="0.3">
      <c r="A408" s="14" t="s">
        <v>87</v>
      </c>
      <c r="B408" s="14" t="s">
        <v>83</v>
      </c>
      <c r="C408" s="14">
        <v>9.7119999999999998E-2</v>
      </c>
      <c r="D408" s="14" t="s">
        <v>10</v>
      </c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7">
        <v>204.43</v>
      </c>
      <c r="R408" s="14"/>
      <c r="S408" s="14"/>
      <c r="T408" s="17"/>
      <c r="U408" s="17"/>
      <c r="V408" s="17"/>
      <c r="W408" s="17">
        <f>(Q408-202.96)*100/202.96</f>
        <v>0.724280646432794</v>
      </c>
      <c r="X408" s="14" t="s">
        <v>14</v>
      </c>
      <c r="Y408" s="14"/>
    </row>
    <row r="409" spans="1:25" x14ac:dyDescent="0.3">
      <c r="A409" s="14" t="s">
        <v>88</v>
      </c>
      <c r="B409" s="14" t="s">
        <v>85</v>
      </c>
      <c r="C409" s="14">
        <v>9.3619999999999995E-2</v>
      </c>
      <c r="D409" s="14" t="s">
        <v>10</v>
      </c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7">
        <v>245.07</v>
      </c>
      <c r="R409" s="14"/>
      <c r="S409" s="14"/>
      <c r="T409" s="17"/>
      <c r="U409" s="17"/>
      <c r="V409" s="17"/>
      <c r="W409" s="17">
        <f>(Q409-243.64)*100/243.64</f>
        <v>0.58693153833525158</v>
      </c>
      <c r="X409" s="14" t="s">
        <v>14</v>
      </c>
      <c r="Y409" s="14"/>
    </row>
    <row r="410" spans="1:25" x14ac:dyDescent="0.3">
      <c r="A410" s="10" t="s">
        <v>89</v>
      </c>
      <c r="B410" s="10" t="s">
        <v>90</v>
      </c>
      <c r="C410" s="10">
        <v>0.1</v>
      </c>
      <c r="D410" s="10"/>
      <c r="E410" s="10" t="s">
        <v>11</v>
      </c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3">
        <v>140.03</v>
      </c>
      <c r="R410" s="10"/>
      <c r="S410" s="10"/>
      <c r="T410" s="13"/>
      <c r="U410" s="13"/>
      <c r="V410" s="13"/>
      <c r="W410" s="13">
        <f>(140.04-Q410)*100/140.04</f>
        <v>7.1408169094479479E-3</v>
      </c>
      <c r="X410" s="10" t="s">
        <v>14</v>
      </c>
      <c r="Y410" s="10"/>
    </row>
    <row r="411" spans="1:25" x14ac:dyDescent="0.3">
      <c r="A411" s="10" t="s">
        <v>91</v>
      </c>
      <c r="B411" s="10" t="s">
        <v>92</v>
      </c>
      <c r="C411" s="10">
        <v>0.1</v>
      </c>
      <c r="D411" s="10"/>
      <c r="E411" s="10" t="s">
        <v>11</v>
      </c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3">
        <v>180.8</v>
      </c>
      <c r="R411" s="10"/>
      <c r="S411" s="10"/>
      <c r="T411" s="13"/>
      <c r="U411" s="13"/>
      <c r="V411" s="13"/>
      <c r="W411" s="13">
        <f>(Q411-180.77)*100/180.77</f>
        <v>1.659567406096207E-2</v>
      </c>
      <c r="X411" s="10" t="s">
        <v>14</v>
      </c>
      <c r="Y411" s="10"/>
    </row>
    <row r="412" spans="1:25" x14ac:dyDescent="0.3">
      <c r="A412" s="10" t="s">
        <v>93</v>
      </c>
      <c r="B412" s="10" t="s">
        <v>94</v>
      </c>
      <c r="C412" s="10">
        <v>0.1</v>
      </c>
      <c r="D412" s="10"/>
      <c r="E412" s="10" t="s">
        <v>11</v>
      </c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3">
        <v>255.37</v>
      </c>
      <c r="R412" s="10"/>
      <c r="S412" s="10"/>
      <c r="T412" s="13"/>
      <c r="U412" s="13"/>
      <c r="V412" s="13"/>
      <c r="W412" s="13">
        <f>(Q412-255.34)*100/255.34</f>
        <v>1.1749040495026685E-2</v>
      </c>
      <c r="X412" s="10" t="s">
        <v>14</v>
      </c>
      <c r="Y412" s="10"/>
    </row>
    <row r="413" spans="1:25" x14ac:dyDescent="0.3">
      <c r="A413" s="14" t="s">
        <v>95</v>
      </c>
      <c r="B413" s="14" t="s">
        <v>90</v>
      </c>
      <c r="C413" s="14">
        <v>0.1</v>
      </c>
      <c r="D413" s="14"/>
      <c r="E413" s="14" t="s">
        <v>11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7">
        <v>138.69999999999999</v>
      </c>
      <c r="R413" s="14"/>
      <c r="S413" s="14"/>
      <c r="T413" s="17"/>
      <c r="U413" s="17"/>
      <c r="V413" s="17"/>
      <c r="W413" s="17">
        <f>(140.04-138.37)*100/140.04</f>
        <v>1.1925164238788828</v>
      </c>
      <c r="X413" s="14" t="s">
        <v>14</v>
      </c>
      <c r="Y413" s="14"/>
    </row>
    <row r="414" spans="1:25" x14ac:dyDescent="0.3">
      <c r="A414" s="14" t="s">
        <v>96</v>
      </c>
      <c r="B414" s="14" t="s">
        <v>92</v>
      </c>
      <c r="C414" s="14">
        <v>0.1</v>
      </c>
      <c r="D414" s="14"/>
      <c r="E414" s="14" t="s">
        <v>11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7">
        <v>179.37</v>
      </c>
      <c r="R414" s="14"/>
      <c r="S414" s="14"/>
      <c r="T414" s="17"/>
      <c r="U414" s="17"/>
      <c r="V414" s="17"/>
      <c r="W414" s="17">
        <f>(180.77-Q414)*100/180.77</f>
        <v>0.77446478951153708</v>
      </c>
      <c r="X414" s="14" t="s">
        <v>14</v>
      </c>
      <c r="Y414" s="14"/>
    </row>
    <row r="415" spans="1:25" x14ac:dyDescent="0.3">
      <c r="A415" s="14" t="s">
        <v>97</v>
      </c>
      <c r="B415" s="14" t="s">
        <v>94</v>
      </c>
      <c r="C415" s="14">
        <v>0.1</v>
      </c>
      <c r="D415" s="14"/>
      <c r="E415" s="14" t="s">
        <v>11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7">
        <v>254</v>
      </c>
      <c r="R415" s="14"/>
      <c r="S415" s="14"/>
      <c r="T415" s="17"/>
      <c r="U415" s="17"/>
      <c r="V415" s="17"/>
      <c r="W415" s="17">
        <f>(255.34-Q415)*100/255.34</f>
        <v>0.52479047544450674</v>
      </c>
      <c r="X415" s="14" t="s">
        <v>14</v>
      </c>
      <c r="Y415" s="14"/>
    </row>
    <row r="416" spans="1:25" x14ac:dyDescent="0.3">
      <c r="A416" t="s">
        <v>951</v>
      </c>
      <c r="B416" t="s">
        <v>952</v>
      </c>
      <c r="C416">
        <v>1.3</v>
      </c>
      <c r="D416" t="s">
        <v>10</v>
      </c>
      <c r="E416" t="s">
        <v>11</v>
      </c>
      <c r="F416" t="s">
        <v>953</v>
      </c>
      <c r="H416" s="3" t="s">
        <v>954</v>
      </c>
      <c r="N416">
        <v>83779</v>
      </c>
      <c r="P416" s="8">
        <v>276.96666666666664</v>
      </c>
      <c r="Q416" s="8">
        <v>277.40000000000003</v>
      </c>
      <c r="R416" s="8"/>
      <c r="S416" s="8"/>
      <c r="T416" s="8"/>
      <c r="U416" s="8">
        <v>273.73333333333329</v>
      </c>
      <c r="V416" s="8">
        <v>276.56666666666666</v>
      </c>
      <c r="W416" s="8"/>
      <c r="X416" t="s">
        <v>14</v>
      </c>
      <c r="Y416" s="9" t="s">
        <v>15</v>
      </c>
    </row>
    <row r="417" spans="1:25" x14ac:dyDescent="0.3">
      <c r="A417" t="s">
        <v>955</v>
      </c>
      <c r="B417" t="s">
        <v>956</v>
      </c>
      <c r="C417">
        <v>1.1000000000000001</v>
      </c>
      <c r="D417" t="s">
        <v>10</v>
      </c>
      <c r="E417" t="s">
        <v>11</v>
      </c>
      <c r="F417" t="s">
        <v>957</v>
      </c>
      <c r="H417" s="3" t="s">
        <v>958</v>
      </c>
      <c r="N417">
        <v>61691</v>
      </c>
      <c r="P417" s="8">
        <v>231.76666666666665</v>
      </c>
      <c r="Q417" s="8">
        <v>227.63333333333333</v>
      </c>
      <c r="R417" s="8"/>
      <c r="S417" s="8"/>
      <c r="T417" s="8">
        <v>239.1</v>
      </c>
      <c r="U417" s="8"/>
      <c r="V417" s="8">
        <v>235.19999999999996</v>
      </c>
      <c r="W417" s="8"/>
      <c r="X417" t="s">
        <v>14</v>
      </c>
      <c r="Y417" s="9" t="s">
        <v>15</v>
      </c>
    </row>
    <row r="418" spans="1:25" x14ac:dyDescent="0.3">
      <c r="A418" t="s">
        <v>959</v>
      </c>
      <c r="B418" t="s">
        <v>960</v>
      </c>
      <c r="C418" s="35">
        <v>14</v>
      </c>
      <c r="D418" t="s">
        <v>10</v>
      </c>
      <c r="E418" t="s">
        <v>11</v>
      </c>
      <c r="F418" t="s">
        <v>961</v>
      </c>
      <c r="H418" s="3" t="s">
        <v>962</v>
      </c>
      <c r="N418">
        <v>1968667</v>
      </c>
      <c r="P418" s="8">
        <v>342.9666666666667</v>
      </c>
      <c r="Q418" s="8">
        <v>337.76666666666665</v>
      </c>
      <c r="R418" s="8"/>
      <c r="S418" s="8"/>
      <c r="T418" s="8"/>
      <c r="U418" s="8"/>
      <c r="V418" s="8">
        <v>309.63333333333333</v>
      </c>
      <c r="W418" s="8"/>
      <c r="X418" t="s">
        <v>14</v>
      </c>
      <c r="Y418" s="9" t="s">
        <v>15</v>
      </c>
    </row>
    <row r="419" spans="1:25" x14ac:dyDescent="0.3">
      <c r="A419" t="s">
        <v>963</v>
      </c>
      <c r="B419" t="s">
        <v>705</v>
      </c>
      <c r="C419" s="35">
        <v>1.7</v>
      </c>
      <c r="D419" t="s">
        <v>10</v>
      </c>
      <c r="E419" t="s">
        <v>11</v>
      </c>
      <c r="F419" t="s">
        <v>964</v>
      </c>
      <c r="H419" s="3" t="s">
        <v>965</v>
      </c>
      <c r="N419">
        <v>59419</v>
      </c>
      <c r="P419" s="8">
        <v>295</v>
      </c>
      <c r="Q419" s="8">
        <v>292.46666666666664</v>
      </c>
      <c r="R419" s="8"/>
      <c r="S419" s="8">
        <v>288.3</v>
      </c>
      <c r="T419" s="8"/>
      <c r="U419" s="8"/>
      <c r="V419" s="8">
        <v>295.26666666666665</v>
      </c>
      <c r="W419" s="8"/>
      <c r="X419" t="s">
        <v>14</v>
      </c>
      <c r="Y419" s="9" t="s">
        <v>15</v>
      </c>
    </row>
    <row r="420" spans="1:25" x14ac:dyDescent="0.3">
      <c r="A420" t="s">
        <v>966</v>
      </c>
      <c r="B420" t="s">
        <v>967</v>
      </c>
      <c r="C420" s="35">
        <v>4.0999999999999996</v>
      </c>
      <c r="D420" t="s">
        <v>10</v>
      </c>
      <c r="E420" t="s">
        <v>11</v>
      </c>
      <c r="F420" t="s">
        <v>968</v>
      </c>
      <c r="H420" s="3" t="s">
        <v>969</v>
      </c>
      <c r="N420">
        <v>78860</v>
      </c>
      <c r="P420" s="8">
        <v>224.36666666666667</v>
      </c>
      <c r="Q420" s="8">
        <v>221.4</v>
      </c>
      <c r="R420" s="8"/>
      <c r="S420" s="8">
        <v>221.56666666666669</v>
      </c>
      <c r="T420" s="8">
        <v>221.6</v>
      </c>
      <c r="U420" s="8"/>
      <c r="V420" s="8"/>
      <c r="W420" s="8"/>
      <c r="X420" t="s">
        <v>14</v>
      </c>
      <c r="Y420" s="9" t="s">
        <v>15</v>
      </c>
    </row>
    <row r="421" spans="1:25" x14ac:dyDescent="0.3">
      <c r="A421" t="s">
        <v>970</v>
      </c>
      <c r="B421" t="s">
        <v>971</v>
      </c>
      <c r="C421" s="35">
        <v>1.1000000000000001</v>
      </c>
      <c r="D421" t="s">
        <v>10</v>
      </c>
      <c r="E421" t="s">
        <v>11</v>
      </c>
      <c r="F421" t="s">
        <v>972</v>
      </c>
      <c r="H421" s="3" t="s">
        <v>973</v>
      </c>
      <c r="N421">
        <v>41625</v>
      </c>
      <c r="P421" s="8">
        <v>297.3</v>
      </c>
      <c r="Q421" s="8">
        <v>296.63333333333333</v>
      </c>
      <c r="R421" s="8"/>
      <c r="S421" s="8"/>
      <c r="T421" s="8">
        <v>290.13333333333333</v>
      </c>
      <c r="U421" s="8"/>
      <c r="V421" s="8"/>
      <c r="W421" s="8"/>
      <c r="X421" t="s">
        <v>14</v>
      </c>
      <c r="Y421" s="9" t="s">
        <v>15</v>
      </c>
    </row>
    <row r="422" spans="1:25" x14ac:dyDescent="0.3">
      <c r="A422" t="s">
        <v>974</v>
      </c>
      <c r="B422" t="s">
        <v>975</v>
      </c>
      <c r="C422" s="35">
        <v>1.7</v>
      </c>
      <c r="D422" t="s">
        <v>10</v>
      </c>
      <c r="E422" t="s">
        <v>11</v>
      </c>
      <c r="F422" t="s">
        <v>976</v>
      </c>
      <c r="H422" s="3" t="s">
        <v>977</v>
      </c>
      <c r="N422">
        <v>1968666</v>
      </c>
      <c r="P422" s="8">
        <v>291.73333333333335</v>
      </c>
      <c r="Q422" s="8">
        <v>293.2</v>
      </c>
      <c r="R422" s="8"/>
      <c r="S422" s="8"/>
      <c r="T422" s="8"/>
      <c r="U422" s="8"/>
      <c r="V422" s="8">
        <v>296.96666666666664</v>
      </c>
      <c r="W422" s="8"/>
      <c r="X422" t="s">
        <v>14</v>
      </c>
      <c r="Y422" s="9" t="s">
        <v>15</v>
      </c>
    </row>
    <row r="423" spans="1:25" x14ac:dyDescent="0.3">
      <c r="A423" t="s">
        <v>978</v>
      </c>
      <c r="B423" t="s">
        <v>979</v>
      </c>
      <c r="C423" s="35">
        <v>1.6</v>
      </c>
      <c r="D423" t="s">
        <v>10</v>
      </c>
      <c r="E423" t="s">
        <v>11</v>
      </c>
      <c r="F423" t="s">
        <v>980</v>
      </c>
      <c r="H423" s="3" t="s">
        <v>981</v>
      </c>
      <c r="N423">
        <v>1968695</v>
      </c>
      <c r="P423" s="8">
        <v>269.2</v>
      </c>
      <c r="Q423" s="8">
        <v>272.66666666666669</v>
      </c>
      <c r="R423" s="8"/>
      <c r="S423" s="8">
        <v>272.43333333333334</v>
      </c>
      <c r="T423" s="8">
        <v>272.8</v>
      </c>
      <c r="U423" s="8"/>
      <c r="V423" s="8">
        <v>272.36666666666667</v>
      </c>
      <c r="W423" s="8"/>
      <c r="X423" t="s">
        <v>14</v>
      </c>
      <c r="Y423" s="9" t="s">
        <v>15</v>
      </c>
    </row>
    <row r="424" spans="1:25" x14ac:dyDescent="0.3">
      <c r="A424" t="s">
        <v>982</v>
      </c>
      <c r="B424" t="s">
        <v>983</v>
      </c>
      <c r="C424" s="35">
        <v>1.2</v>
      </c>
      <c r="D424" t="s">
        <v>10</v>
      </c>
      <c r="E424" t="s">
        <v>11</v>
      </c>
      <c r="F424" t="s">
        <v>984</v>
      </c>
      <c r="H424" s="3" t="s">
        <v>985</v>
      </c>
      <c r="N424">
        <v>40340</v>
      </c>
      <c r="P424" s="8">
        <v>234.63333333333333</v>
      </c>
      <c r="Q424" s="8">
        <v>232.56666666666669</v>
      </c>
      <c r="R424" s="8"/>
      <c r="S424" s="8"/>
      <c r="T424" s="8"/>
      <c r="U424" s="8"/>
      <c r="V424" s="8">
        <v>238.66666666666666</v>
      </c>
      <c r="W424" s="8"/>
      <c r="X424" t="s">
        <v>14</v>
      </c>
      <c r="Y424" s="9" t="s">
        <v>15</v>
      </c>
    </row>
    <row r="425" spans="1:25" x14ac:dyDescent="0.3">
      <c r="A425" t="s">
        <v>986</v>
      </c>
      <c r="B425" t="s">
        <v>987</v>
      </c>
      <c r="C425" s="35">
        <v>1.3</v>
      </c>
      <c r="D425" t="s">
        <v>10</v>
      </c>
      <c r="E425" t="s">
        <v>11</v>
      </c>
      <c r="F425" t="s">
        <v>988</v>
      </c>
      <c r="H425" s="3" t="s">
        <v>989</v>
      </c>
      <c r="N425">
        <v>1968693</v>
      </c>
      <c r="P425" s="8">
        <v>213.1</v>
      </c>
      <c r="Q425" s="8"/>
      <c r="R425" s="8"/>
      <c r="S425" s="8"/>
      <c r="T425" s="8">
        <v>214.5</v>
      </c>
      <c r="U425" s="8"/>
      <c r="V425" s="8"/>
      <c r="X425" t="s">
        <v>14</v>
      </c>
      <c r="Y425" s="9" t="s">
        <v>15</v>
      </c>
    </row>
    <row r="426" spans="1:25" x14ac:dyDescent="0.3">
      <c r="A426" t="s">
        <v>990</v>
      </c>
      <c r="B426" t="s">
        <v>991</v>
      </c>
      <c r="C426" s="35">
        <v>1.7</v>
      </c>
      <c r="D426" t="s">
        <v>10</v>
      </c>
      <c r="E426" t="s">
        <v>11</v>
      </c>
      <c r="F426" t="s">
        <v>992</v>
      </c>
      <c r="H426" s="3" t="s">
        <v>993</v>
      </c>
      <c r="N426">
        <v>53911</v>
      </c>
      <c r="P426" s="8">
        <v>187.9</v>
      </c>
      <c r="Q426" s="8">
        <v>184.83333333333334</v>
      </c>
      <c r="R426" s="8"/>
      <c r="S426" s="8">
        <v>181.9</v>
      </c>
      <c r="T426" s="8"/>
      <c r="U426" s="8"/>
      <c r="V426" s="8"/>
      <c r="W426" s="5"/>
      <c r="X426" t="s">
        <v>14</v>
      </c>
      <c r="Y426" s="9" t="s">
        <v>15</v>
      </c>
    </row>
    <row r="427" spans="1:25" x14ac:dyDescent="0.3">
      <c r="A427" t="s">
        <v>994</v>
      </c>
      <c r="B427" t="s">
        <v>231</v>
      </c>
      <c r="C427" s="35">
        <v>1.3</v>
      </c>
      <c r="D427" t="s">
        <v>10</v>
      </c>
      <c r="E427" t="s">
        <v>11</v>
      </c>
      <c r="F427" t="s">
        <v>995</v>
      </c>
      <c r="H427" s="3" t="s">
        <v>996</v>
      </c>
      <c r="N427">
        <v>41689</v>
      </c>
      <c r="P427" s="8">
        <v>236.69999999999996</v>
      </c>
      <c r="Q427" s="8">
        <v>213.93333333333331</v>
      </c>
      <c r="R427" s="8"/>
      <c r="S427" s="8">
        <v>214</v>
      </c>
      <c r="T427" s="5"/>
      <c r="U427" s="8"/>
      <c r="V427" s="8"/>
      <c r="W427" s="5"/>
      <c r="X427" t="s">
        <v>14</v>
      </c>
      <c r="Y427" s="9" t="s">
        <v>15</v>
      </c>
    </row>
    <row r="428" spans="1:25" x14ac:dyDescent="0.3">
      <c r="A428" t="s">
        <v>997</v>
      </c>
      <c r="B428" t="s">
        <v>998</v>
      </c>
      <c r="C428" s="35">
        <v>1.4</v>
      </c>
      <c r="D428" t="s">
        <v>10</v>
      </c>
      <c r="E428" t="s">
        <v>11</v>
      </c>
      <c r="F428" t="s">
        <v>999</v>
      </c>
      <c r="H428" s="3" t="s">
        <v>1000</v>
      </c>
      <c r="N428">
        <v>1968696</v>
      </c>
      <c r="P428" s="8">
        <v>263</v>
      </c>
      <c r="Q428" s="8">
        <v>260.8</v>
      </c>
      <c r="R428" s="8"/>
      <c r="S428" s="8">
        <v>260.96666666666664</v>
      </c>
      <c r="T428" s="8">
        <v>282.33333333333331</v>
      </c>
      <c r="U428" s="8">
        <v>278.73333333333335</v>
      </c>
      <c r="V428" s="8">
        <v>281.7</v>
      </c>
      <c r="W428" s="5"/>
      <c r="X428" t="s">
        <v>14</v>
      </c>
      <c r="Y428" s="9" t="s">
        <v>15</v>
      </c>
    </row>
    <row r="429" spans="1:25" x14ac:dyDescent="0.3">
      <c r="A429" t="s">
        <v>1001</v>
      </c>
      <c r="B429" t="s">
        <v>821</v>
      </c>
      <c r="C429" s="35">
        <v>1.4</v>
      </c>
      <c r="D429" t="s">
        <v>10</v>
      </c>
      <c r="E429" t="s">
        <v>11</v>
      </c>
      <c r="F429" t="s">
        <v>1002</v>
      </c>
      <c r="H429" s="3" t="s">
        <v>1003</v>
      </c>
      <c r="N429">
        <v>1968665</v>
      </c>
      <c r="P429" s="8">
        <v>288.76666666666665</v>
      </c>
      <c r="Q429" s="8">
        <v>288.3</v>
      </c>
      <c r="R429" s="8"/>
      <c r="S429" s="8"/>
      <c r="T429" s="8">
        <v>293.36666666666662</v>
      </c>
      <c r="U429" s="8">
        <v>287.99999999999994</v>
      </c>
      <c r="V429" s="8">
        <v>293</v>
      </c>
      <c r="W429" s="5"/>
      <c r="X429" t="s">
        <v>14</v>
      </c>
      <c r="Y429" s="9" t="s">
        <v>15</v>
      </c>
    </row>
    <row r="430" spans="1:25" x14ac:dyDescent="0.3">
      <c r="A430" t="s">
        <v>1004</v>
      </c>
      <c r="B430" t="s">
        <v>1005</v>
      </c>
      <c r="C430" s="35">
        <v>1</v>
      </c>
      <c r="D430" t="s">
        <v>10</v>
      </c>
      <c r="E430" t="s">
        <v>11</v>
      </c>
      <c r="F430" t="s">
        <v>1006</v>
      </c>
      <c r="H430" s="3" t="s">
        <v>1007</v>
      </c>
      <c r="N430">
        <v>84506</v>
      </c>
      <c r="P430" s="8">
        <v>206.80000000000004</v>
      </c>
      <c r="Q430" s="8">
        <v>197.16666666666666</v>
      </c>
      <c r="R430" s="8"/>
      <c r="S430" s="8">
        <v>197.4</v>
      </c>
      <c r="T430" s="8">
        <v>206.1</v>
      </c>
      <c r="U430" s="8"/>
      <c r="V430" s="8"/>
      <c r="W430" s="5"/>
      <c r="X430" t="s">
        <v>14</v>
      </c>
      <c r="Y430" s="9" t="s">
        <v>15</v>
      </c>
    </row>
    <row r="431" spans="1:25" x14ac:dyDescent="0.3">
      <c r="A431" t="s">
        <v>1008</v>
      </c>
      <c r="B431" t="s">
        <v>1009</v>
      </c>
      <c r="C431" s="35">
        <v>1.8</v>
      </c>
      <c r="D431" t="s">
        <v>10</v>
      </c>
      <c r="E431" t="s">
        <v>11</v>
      </c>
      <c r="F431" t="s">
        <v>1010</v>
      </c>
      <c r="H431" s="3" t="s">
        <v>1011</v>
      </c>
      <c r="N431">
        <v>7066</v>
      </c>
      <c r="P431" s="8">
        <v>200.03333333333333</v>
      </c>
      <c r="Q431" s="8">
        <v>197.83333333333334</v>
      </c>
      <c r="R431" s="8"/>
      <c r="S431" s="8"/>
      <c r="T431" s="8"/>
      <c r="U431" s="8"/>
      <c r="V431" s="8"/>
      <c r="W431" s="5"/>
      <c r="X431" t="s">
        <v>14</v>
      </c>
      <c r="Y431" s="9" t="s">
        <v>15</v>
      </c>
    </row>
    <row r="432" spans="1:25" x14ac:dyDescent="0.3">
      <c r="A432" t="s">
        <v>1012</v>
      </c>
      <c r="B432" t="s">
        <v>944</v>
      </c>
      <c r="C432" s="35">
        <v>1.8</v>
      </c>
      <c r="D432" t="s">
        <v>10</v>
      </c>
      <c r="E432" t="s">
        <v>11</v>
      </c>
      <c r="F432" t="s">
        <v>1013</v>
      </c>
      <c r="H432" s="3" t="s">
        <v>1014</v>
      </c>
      <c r="N432">
        <v>83796</v>
      </c>
      <c r="P432" s="8">
        <v>227.19999999999996</v>
      </c>
      <c r="Q432" s="8">
        <v>221.4</v>
      </c>
      <c r="R432" s="8"/>
      <c r="S432" s="8">
        <v>221.83333333333334</v>
      </c>
      <c r="T432" s="8"/>
      <c r="U432" s="8"/>
      <c r="V432" s="8">
        <v>226.9</v>
      </c>
      <c r="W432" s="5"/>
      <c r="X432" t="s">
        <v>14</v>
      </c>
      <c r="Y432" s="9" t="s">
        <v>15</v>
      </c>
    </row>
    <row r="433" spans="1:25" x14ac:dyDescent="0.3">
      <c r="A433" t="s">
        <v>1015</v>
      </c>
      <c r="B433" t="s">
        <v>556</v>
      </c>
      <c r="C433" s="35">
        <v>1</v>
      </c>
      <c r="D433" t="s">
        <v>10</v>
      </c>
      <c r="E433" t="s">
        <v>11</v>
      </c>
      <c r="F433" t="s">
        <v>1016</v>
      </c>
      <c r="H433" s="3" t="s">
        <v>1017</v>
      </c>
      <c r="N433">
        <v>57997</v>
      </c>
      <c r="P433" s="8">
        <v>216.80000000000004</v>
      </c>
      <c r="Q433" s="8">
        <v>219.16666666666666</v>
      </c>
      <c r="R433" s="8">
        <v>218.96666666666667</v>
      </c>
      <c r="S433" s="8"/>
      <c r="T433" s="8">
        <v>209.23333333333335</v>
      </c>
      <c r="U433" s="8"/>
      <c r="V433" s="8"/>
      <c r="W433" s="5"/>
      <c r="X433" t="s">
        <v>14</v>
      </c>
      <c r="Y433" s="9" t="s">
        <v>15</v>
      </c>
    </row>
    <row r="434" spans="1:25" x14ac:dyDescent="0.3">
      <c r="A434" t="s">
        <v>1018</v>
      </c>
      <c r="B434" t="s">
        <v>385</v>
      </c>
      <c r="C434" s="35">
        <v>1.2</v>
      </c>
      <c r="D434" t="s">
        <v>10</v>
      </c>
      <c r="E434" t="s">
        <v>11</v>
      </c>
      <c r="F434" t="s">
        <v>1019</v>
      </c>
      <c r="H434" s="3" t="s">
        <v>1020</v>
      </c>
      <c r="N434">
        <v>84380</v>
      </c>
      <c r="P434" s="8">
        <v>219.46666666666667</v>
      </c>
      <c r="Q434" s="8"/>
      <c r="R434" s="8"/>
      <c r="S434" s="8"/>
      <c r="T434" s="8">
        <v>209.9</v>
      </c>
      <c r="U434" s="8">
        <v>200.76666666666665</v>
      </c>
      <c r="V434" s="8">
        <v>202.16666666666666</v>
      </c>
      <c r="W434" s="5"/>
      <c r="X434" t="s">
        <v>14</v>
      </c>
      <c r="Y434" s="9" t="s">
        <v>15</v>
      </c>
    </row>
    <row r="435" spans="1:25" x14ac:dyDescent="0.3">
      <c r="A435" s="10" t="s">
        <v>80</v>
      </c>
      <c r="B435" s="10" t="s">
        <v>81</v>
      </c>
      <c r="C435" s="10">
        <v>0.2</v>
      </c>
      <c r="D435" s="10" t="s">
        <v>10</v>
      </c>
      <c r="E435" s="10"/>
      <c r="F435" s="10"/>
      <c r="G435" s="10"/>
      <c r="H435" s="12"/>
      <c r="I435" s="10"/>
      <c r="J435" s="10"/>
      <c r="K435" s="10"/>
      <c r="L435" s="10"/>
      <c r="M435" s="10"/>
      <c r="N435" s="10"/>
      <c r="O435" s="10"/>
      <c r="P435" s="10"/>
      <c r="Q435" s="13">
        <v>153.6</v>
      </c>
      <c r="R435" s="10"/>
      <c r="S435" s="10"/>
      <c r="T435" s="13"/>
      <c r="U435" s="13"/>
      <c r="V435" s="13"/>
      <c r="W435" s="13">
        <f>(153.73-Q435)*100/153.73</f>
        <v>8.4563845703503199E-2</v>
      </c>
      <c r="X435" s="10" t="s">
        <v>14</v>
      </c>
      <c r="Y435" s="10"/>
    </row>
    <row r="436" spans="1:25" x14ac:dyDescent="0.3">
      <c r="A436" s="10" t="s">
        <v>82</v>
      </c>
      <c r="B436" s="10" t="s">
        <v>83</v>
      </c>
      <c r="C436" s="10">
        <v>0.1</v>
      </c>
      <c r="D436" s="10" t="s">
        <v>10</v>
      </c>
      <c r="E436" s="10"/>
      <c r="F436" s="10"/>
      <c r="G436" s="10"/>
      <c r="H436" s="12"/>
      <c r="I436" s="10"/>
      <c r="J436" s="10"/>
      <c r="K436" s="10"/>
      <c r="L436" s="10"/>
      <c r="M436" s="10"/>
      <c r="N436" s="10"/>
      <c r="O436" s="10"/>
      <c r="P436" s="10"/>
      <c r="Q436" s="13">
        <v>203.7</v>
      </c>
      <c r="R436" s="10"/>
      <c r="S436" s="10"/>
      <c r="T436" s="13"/>
      <c r="U436" s="13"/>
      <c r="V436" s="13"/>
      <c r="W436" s="13">
        <f>(Q436-202.96)*100/202.96</f>
        <v>0.36460386283010476</v>
      </c>
      <c r="X436" s="10" t="s">
        <v>14</v>
      </c>
      <c r="Y436" s="10"/>
    </row>
    <row r="437" spans="1:25" x14ac:dyDescent="0.3">
      <c r="A437" s="10" t="s">
        <v>84</v>
      </c>
      <c r="B437" s="10" t="s">
        <v>85</v>
      </c>
      <c r="C437" s="10">
        <v>0.1</v>
      </c>
      <c r="D437" s="10" t="s">
        <v>10</v>
      </c>
      <c r="E437" s="10"/>
      <c r="F437" s="10"/>
      <c r="G437" s="10"/>
      <c r="H437" s="12"/>
      <c r="I437" s="10"/>
      <c r="J437" s="10"/>
      <c r="K437" s="10"/>
      <c r="L437" s="10"/>
      <c r="M437" s="10"/>
      <c r="N437" s="10"/>
      <c r="O437" s="10"/>
      <c r="P437" s="10"/>
      <c r="Q437" s="13">
        <v>243.1</v>
      </c>
      <c r="R437" s="10"/>
      <c r="S437" s="10"/>
      <c r="T437" s="13"/>
      <c r="U437" s="13"/>
      <c r="V437" s="13"/>
      <c r="W437" s="13">
        <f>(243.64-Q437)*100/243.64</f>
        <v>0.22163848300771305</v>
      </c>
      <c r="X437" s="10" t="s">
        <v>14</v>
      </c>
      <c r="Y437" s="10"/>
    </row>
    <row r="438" spans="1:25" x14ac:dyDescent="0.3">
      <c r="A438" s="14" t="s">
        <v>86</v>
      </c>
      <c r="B438" s="14" t="s">
        <v>81</v>
      </c>
      <c r="C438" s="14">
        <v>0.2</v>
      </c>
      <c r="D438" s="14" t="s">
        <v>10</v>
      </c>
      <c r="E438" s="14"/>
      <c r="F438" s="14"/>
      <c r="G438" s="14"/>
      <c r="H438" s="16"/>
      <c r="I438" s="14"/>
      <c r="J438" s="14"/>
      <c r="K438" s="14"/>
      <c r="L438" s="14"/>
      <c r="M438" s="14"/>
      <c r="N438" s="14"/>
      <c r="O438" s="14"/>
      <c r="P438" s="14"/>
      <c r="Q438" s="17">
        <v>153.30000000000001</v>
      </c>
      <c r="R438" s="14"/>
      <c r="S438" s="14"/>
      <c r="T438" s="17"/>
      <c r="U438" s="17"/>
      <c r="V438" s="17"/>
      <c r="W438" s="17">
        <f>(153.73-Q438)*100/153.73</f>
        <v>0.27971118194235245</v>
      </c>
      <c r="X438" s="14" t="s">
        <v>14</v>
      </c>
      <c r="Y438" s="14"/>
    </row>
    <row r="439" spans="1:25" x14ac:dyDescent="0.3">
      <c r="A439" s="14" t="s">
        <v>87</v>
      </c>
      <c r="B439" s="14" t="s">
        <v>83</v>
      </c>
      <c r="C439" s="14">
        <v>0.1</v>
      </c>
      <c r="D439" s="14" t="s">
        <v>10</v>
      </c>
      <c r="E439" s="14"/>
      <c r="F439" s="14"/>
      <c r="G439" s="14"/>
      <c r="H439" s="16"/>
      <c r="I439" s="14"/>
      <c r="J439" s="14"/>
      <c r="K439" s="14"/>
      <c r="L439" s="14"/>
      <c r="M439" s="14"/>
      <c r="N439" s="14"/>
      <c r="O439" s="14"/>
      <c r="P439" s="14"/>
      <c r="Q439" s="17">
        <v>204.4</v>
      </c>
      <c r="R439" s="14"/>
      <c r="S439" s="14"/>
      <c r="T439" s="17"/>
      <c r="U439" s="17"/>
      <c r="V439" s="17"/>
      <c r="W439" s="17">
        <f>(Q439-202.96)*100/202.96</f>
        <v>0.70949940875049156</v>
      </c>
      <c r="X439" s="14" t="s">
        <v>14</v>
      </c>
      <c r="Y439" s="14"/>
    </row>
    <row r="440" spans="1:25" x14ac:dyDescent="0.3">
      <c r="A440" s="14" t="s">
        <v>88</v>
      </c>
      <c r="B440" s="14" t="s">
        <v>85</v>
      </c>
      <c r="C440" s="14">
        <v>0.1</v>
      </c>
      <c r="D440" s="14" t="s">
        <v>10</v>
      </c>
      <c r="E440" s="14"/>
      <c r="F440" s="14"/>
      <c r="G440" s="14"/>
      <c r="H440" s="16"/>
      <c r="I440" s="14"/>
      <c r="J440" s="14"/>
      <c r="K440" s="14"/>
      <c r="L440" s="14"/>
      <c r="M440" s="14"/>
      <c r="N440" s="14"/>
      <c r="O440" s="14"/>
      <c r="P440" s="14"/>
      <c r="Q440" s="17">
        <v>245.07</v>
      </c>
      <c r="R440" s="14"/>
      <c r="S440" s="14"/>
      <c r="T440" s="17"/>
      <c r="U440" s="17"/>
      <c r="V440" s="17"/>
      <c r="W440" s="17">
        <f>(Q440-243.64)*100/243.64</f>
        <v>0.58693153833525158</v>
      </c>
      <c r="X440" s="14" t="s">
        <v>14</v>
      </c>
      <c r="Y440" s="14"/>
    </row>
    <row r="441" spans="1:25" x14ac:dyDescent="0.3">
      <c r="A441" s="10" t="s">
        <v>89</v>
      </c>
      <c r="B441" s="10" t="s">
        <v>90</v>
      </c>
      <c r="C441" s="10">
        <v>0.1</v>
      </c>
      <c r="D441" s="10"/>
      <c r="E441" s="10" t="s">
        <v>11</v>
      </c>
      <c r="F441" s="10"/>
      <c r="G441" s="10"/>
      <c r="H441" s="12"/>
      <c r="I441" s="10"/>
      <c r="J441" s="10"/>
      <c r="K441" s="10"/>
      <c r="L441" s="10"/>
      <c r="M441" s="10"/>
      <c r="N441" s="10"/>
      <c r="O441" s="10"/>
      <c r="P441" s="10"/>
      <c r="Q441" s="13">
        <v>140</v>
      </c>
      <c r="R441" s="10"/>
      <c r="S441" s="10"/>
      <c r="T441" s="13"/>
      <c r="U441" s="13"/>
      <c r="V441" s="13"/>
      <c r="W441" s="13">
        <f>(140.04-Q441)*100/140.04</f>
        <v>2.8563267637812084E-2</v>
      </c>
      <c r="X441" s="10" t="s">
        <v>14</v>
      </c>
      <c r="Y441" s="10"/>
    </row>
    <row r="442" spans="1:25" x14ac:dyDescent="0.3">
      <c r="A442" s="10" t="s">
        <v>91</v>
      </c>
      <c r="B442" s="10" t="s">
        <v>92</v>
      </c>
      <c r="C442" s="10">
        <v>0.1</v>
      </c>
      <c r="D442" s="10"/>
      <c r="E442" s="10" t="s">
        <v>11</v>
      </c>
      <c r="F442" s="10"/>
      <c r="G442" s="10"/>
      <c r="H442" s="12"/>
      <c r="I442" s="10"/>
      <c r="J442" s="10"/>
      <c r="K442" s="10"/>
      <c r="L442" s="10"/>
      <c r="M442" s="10"/>
      <c r="N442" s="10"/>
      <c r="O442" s="10"/>
      <c r="P442" s="10"/>
      <c r="Q442" s="13">
        <v>180.8</v>
      </c>
      <c r="R442" s="10"/>
      <c r="S442" s="10"/>
      <c r="T442" s="13"/>
      <c r="U442" s="13"/>
      <c r="V442" s="13"/>
      <c r="W442" s="13">
        <f>(Q442-180.77)*100/180.77</f>
        <v>1.659567406096207E-2</v>
      </c>
      <c r="X442" s="10" t="s">
        <v>14</v>
      </c>
      <c r="Y442" s="10"/>
    </row>
    <row r="443" spans="1:25" x14ac:dyDescent="0.3">
      <c r="A443" s="10" t="s">
        <v>93</v>
      </c>
      <c r="B443" s="10" t="s">
        <v>94</v>
      </c>
      <c r="C443" s="10">
        <v>0.1</v>
      </c>
      <c r="D443" s="10"/>
      <c r="E443" s="10" t="s">
        <v>11</v>
      </c>
      <c r="F443" s="10"/>
      <c r="G443" s="10"/>
      <c r="H443" s="12"/>
      <c r="I443" s="10"/>
      <c r="J443" s="10"/>
      <c r="K443" s="10"/>
      <c r="L443" s="10"/>
      <c r="M443" s="10"/>
      <c r="N443" s="10"/>
      <c r="O443" s="10"/>
      <c r="P443" s="10"/>
      <c r="Q443" s="13">
        <v>255.27</v>
      </c>
      <c r="R443" s="10"/>
      <c r="S443" s="10"/>
      <c r="T443" s="13"/>
      <c r="U443" s="13"/>
      <c r="V443" s="13"/>
      <c r="W443" s="13">
        <f>(255.34-Q443)*100/255.34</f>
        <v>2.7414427821725221E-2</v>
      </c>
      <c r="X443" s="10" t="s">
        <v>14</v>
      </c>
      <c r="Y443" s="10"/>
    </row>
    <row r="444" spans="1:25" x14ac:dyDescent="0.3">
      <c r="A444" s="14" t="s">
        <v>95</v>
      </c>
      <c r="B444" s="14" t="s">
        <v>90</v>
      </c>
      <c r="C444" s="14">
        <v>0.1</v>
      </c>
      <c r="D444" s="14"/>
      <c r="E444" s="14" t="s">
        <v>11</v>
      </c>
      <c r="F444" s="14"/>
      <c r="G444" s="14"/>
      <c r="H444" s="16"/>
      <c r="I444" s="14"/>
      <c r="J444" s="14"/>
      <c r="K444" s="14"/>
      <c r="L444" s="14"/>
      <c r="M444" s="14"/>
      <c r="N444" s="14"/>
      <c r="O444" s="14"/>
      <c r="P444" s="14"/>
      <c r="Q444" s="17">
        <v>138.6</v>
      </c>
      <c r="R444" s="14"/>
      <c r="S444" s="14"/>
      <c r="T444" s="17"/>
      <c r="U444" s="17"/>
      <c r="V444" s="17"/>
      <c r="W444" s="17">
        <f>(140.04-138.37)*100/140.04</f>
        <v>1.1925164238788828</v>
      </c>
      <c r="X444" s="14" t="s">
        <v>14</v>
      </c>
      <c r="Y444" s="14"/>
    </row>
    <row r="445" spans="1:25" x14ac:dyDescent="0.3">
      <c r="A445" s="14" t="s">
        <v>96</v>
      </c>
      <c r="B445" s="14" t="s">
        <v>92</v>
      </c>
      <c r="C445" s="14">
        <v>0.1</v>
      </c>
      <c r="D445" s="14"/>
      <c r="E445" s="14" t="s">
        <v>11</v>
      </c>
      <c r="F445" s="14"/>
      <c r="G445" s="14"/>
      <c r="H445" s="16"/>
      <c r="I445" s="14"/>
      <c r="J445" s="14"/>
      <c r="K445" s="14"/>
      <c r="L445" s="14"/>
      <c r="M445" s="14"/>
      <c r="N445" s="14"/>
      <c r="O445" s="14"/>
      <c r="P445" s="14"/>
      <c r="Q445" s="17">
        <v>179.23</v>
      </c>
      <c r="R445" s="14"/>
      <c r="S445" s="14"/>
      <c r="T445" s="17"/>
      <c r="U445" s="17"/>
      <c r="V445" s="17"/>
      <c r="W445" s="17">
        <f>(180.77-Q445)*100/180.77</f>
        <v>0.85191126846269871</v>
      </c>
      <c r="X445" s="14" t="s">
        <v>14</v>
      </c>
      <c r="Y445" s="14"/>
    </row>
    <row r="446" spans="1:25" x14ac:dyDescent="0.3">
      <c r="A446" s="14" t="s">
        <v>97</v>
      </c>
      <c r="B446" s="14" t="s">
        <v>94</v>
      </c>
      <c r="C446" s="14">
        <v>0.1</v>
      </c>
      <c r="D446" s="14"/>
      <c r="E446" s="14" t="s">
        <v>11</v>
      </c>
      <c r="F446" s="14"/>
      <c r="G446" s="14"/>
      <c r="H446" s="16"/>
      <c r="I446" s="14"/>
      <c r="J446" s="14"/>
      <c r="K446" s="14"/>
      <c r="L446" s="14"/>
      <c r="M446" s="14"/>
      <c r="N446" s="14"/>
      <c r="O446" s="14"/>
      <c r="P446" s="14"/>
      <c r="Q446" s="17">
        <v>253.8</v>
      </c>
      <c r="R446" s="14"/>
      <c r="S446" s="14"/>
      <c r="T446" s="17"/>
      <c r="U446" s="17"/>
      <c r="V446" s="17"/>
      <c r="W446" s="17">
        <f>(255.34-Q446)*100/255.34</f>
        <v>0.60311741207801051</v>
      </c>
      <c r="X446" s="14" t="s">
        <v>14</v>
      </c>
      <c r="Y446" s="14"/>
    </row>
    <row r="447" spans="1:25" x14ac:dyDescent="0.3">
      <c r="A447" t="s">
        <v>1021</v>
      </c>
      <c r="B447" t="s">
        <v>385</v>
      </c>
      <c r="C447" s="2">
        <v>1</v>
      </c>
      <c r="D447" t="s">
        <v>10</v>
      </c>
      <c r="E447" t="s">
        <v>11</v>
      </c>
      <c r="F447" t="s">
        <v>1022</v>
      </c>
      <c r="H447" t="s">
        <v>1023</v>
      </c>
      <c r="N447">
        <v>84381</v>
      </c>
      <c r="P447" s="8">
        <v>214.76666666666665</v>
      </c>
      <c r="Q447" s="8"/>
      <c r="R447" s="8"/>
      <c r="S447" s="8"/>
      <c r="T447" s="8">
        <v>211.26666666666665</v>
      </c>
      <c r="U447" s="8">
        <v>201.9666666666667</v>
      </c>
      <c r="V447" s="8">
        <v>204</v>
      </c>
      <c r="W447" s="8"/>
      <c r="X447" t="s">
        <v>14</v>
      </c>
      <c r="Y447" s="9" t="s">
        <v>15</v>
      </c>
    </row>
    <row r="448" spans="1:25" x14ac:dyDescent="0.3">
      <c r="A448" t="s">
        <v>1024</v>
      </c>
      <c r="B448" t="s">
        <v>1025</v>
      </c>
      <c r="C448" s="2">
        <v>1</v>
      </c>
      <c r="D448" t="s">
        <v>10</v>
      </c>
      <c r="E448" t="s">
        <v>11</v>
      </c>
      <c r="F448" t="s">
        <v>1026</v>
      </c>
      <c r="H448" t="s">
        <v>1027</v>
      </c>
      <c r="N448">
        <v>40250</v>
      </c>
      <c r="P448" s="8">
        <v>215</v>
      </c>
      <c r="Q448" s="8">
        <v>219.30000000000004</v>
      </c>
      <c r="R448" s="8"/>
      <c r="S448" s="8"/>
      <c r="T448" s="8"/>
      <c r="U448" s="8">
        <v>226.86666666666667</v>
      </c>
      <c r="V448" s="8">
        <v>229.03333333333333</v>
      </c>
      <c r="W448" s="8"/>
      <c r="X448" t="s">
        <v>14</v>
      </c>
      <c r="Y448" s="9" t="s">
        <v>15</v>
      </c>
    </row>
    <row r="449" spans="1:25" x14ac:dyDescent="0.3">
      <c r="A449" t="s">
        <v>1028</v>
      </c>
      <c r="B449" t="s">
        <v>484</v>
      </c>
      <c r="C449" s="2">
        <v>10.5</v>
      </c>
      <c r="D449" t="s">
        <v>10</v>
      </c>
      <c r="E449" t="s">
        <v>11</v>
      </c>
      <c r="F449" t="s">
        <v>1029</v>
      </c>
      <c r="H449" t="s">
        <v>1030</v>
      </c>
      <c r="N449">
        <v>59384</v>
      </c>
      <c r="P449" s="8">
        <v>283.2</v>
      </c>
      <c r="Q449" s="8">
        <v>279.66666666666669</v>
      </c>
      <c r="R449" s="8"/>
      <c r="S449" s="8"/>
      <c r="T449" s="8"/>
      <c r="U449" s="8"/>
      <c r="V449" s="8">
        <v>284.16666666666669</v>
      </c>
      <c r="W449" s="8"/>
      <c r="X449" t="s">
        <v>14</v>
      </c>
      <c r="Y449" s="9" t="s">
        <v>15</v>
      </c>
    </row>
    <row r="450" spans="1:25" x14ac:dyDescent="0.3">
      <c r="A450" t="s">
        <v>1031</v>
      </c>
      <c r="B450" t="s">
        <v>1032</v>
      </c>
      <c r="C450" s="7">
        <v>15.3</v>
      </c>
      <c r="D450" t="s">
        <v>10</v>
      </c>
      <c r="E450" t="s">
        <v>11</v>
      </c>
      <c r="F450" t="s">
        <v>1033</v>
      </c>
      <c r="H450" t="s">
        <v>1034</v>
      </c>
      <c r="N450">
        <v>1968700</v>
      </c>
      <c r="P450" s="8">
        <v>305.5</v>
      </c>
      <c r="Q450" s="8">
        <v>302.23333333333335</v>
      </c>
      <c r="R450" s="8"/>
      <c r="S450" s="8"/>
      <c r="T450" s="8"/>
      <c r="U450" s="8"/>
      <c r="V450" s="8">
        <v>308.23333333333335</v>
      </c>
      <c r="W450" s="8"/>
      <c r="X450" t="s">
        <v>14</v>
      </c>
      <c r="Y450" s="9" t="s">
        <v>15</v>
      </c>
    </row>
    <row r="451" spans="1:25" x14ac:dyDescent="0.3">
      <c r="A451" t="s">
        <v>1035</v>
      </c>
      <c r="B451" t="s">
        <v>1036</v>
      </c>
      <c r="C451" s="7">
        <v>16.8</v>
      </c>
      <c r="D451" t="s">
        <v>10</v>
      </c>
      <c r="E451" t="s">
        <v>11</v>
      </c>
      <c r="F451" t="s">
        <v>1037</v>
      </c>
      <c r="H451" t="s">
        <v>1038</v>
      </c>
      <c r="N451">
        <v>4257</v>
      </c>
      <c r="P451" s="8">
        <v>259.3</v>
      </c>
      <c r="Q451" s="8">
        <v>265.43333333333334</v>
      </c>
      <c r="R451" s="8">
        <v>265.2</v>
      </c>
      <c r="S451" s="8">
        <v>264.53333333333336</v>
      </c>
      <c r="T451" s="8"/>
      <c r="U451" s="8"/>
      <c r="V451" s="8">
        <v>266.59999999999997</v>
      </c>
      <c r="W451" s="8"/>
      <c r="X451" t="s">
        <v>14</v>
      </c>
      <c r="Y451" s="9" t="s">
        <v>15</v>
      </c>
    </row>
    <row r="452" spans="1:25" x14ac:dyDescent="0.3">
      <c r="A452" t="s">
        <v>1039</v>
      </c>
      <c r="B452" t="s">
        <v>1040</v>
      </c>
      <c r="C452" s="7">
        <v>16.7</v>
      </c>
      <c r="D452" t="s">
        <v>10</v>
      </c>
      <c r="E452" t="s">
        <v>11</v>
      </c>
      <c r="F452" t="s">
        <v>1041</v>
      </c>
      <c r="H452" t="s">
        <v>1042</v>
      </c>
      <c r="N452">
        <v>4356</v>
      </c>
      <c r="P452" s="8"/>
      <c r="Q452" s="8"/>
      <c r="R452" s="8">
        <v>265</v>
      </c>
      <c r="S452" s="8"/>
      <c r="T452" s="8"/>
      <c r="U452" s="8"/>
      <c r="V452" s="8"/>
      <c r="W452" s="8"/>
      <c r="X452" t="s">
        <v>14</v>
      </c>
      <c r="Y452" s="9" t="s">
        <v>15</v>
      </c>
    </row>
    <row r="453" spans="1:25" x14ac:dyDescent="0.3">
      <c r="A453" t="s">
        <v>1043</v>
      </c>
      <c r="B453" t="s">
        <v>302</v>
      </c>
      <c r="C453" s="7">
        <v>1.3</v>
      </c>
      <c r="D453" t="s">
        <v>10</v>
      </c>
      <c r="E453" t="s">
        <v>11</v>
      </c>
      <c r="F453" t="s">
        <v>1044</v>
      </c>
      <c r="H453" t="s">
        <v>1045</v>
      </c>
      <c r="N453">
        <v>1968733</v>
      </c>
      <c r="P453" s="8">
        <v>207.63333333333333</v>
      </c>
      <c r="Q453" s="8">
        <v>216.86666666666667</v>
      </c>
      <c r="R453" s="8"/>
      <c r="S453" s="8"/>
      <c r="T453" s="8">
        <v>211.66666666666666</v>
      </c>
      <c r="U453" s="8"/>
      <c r="V453" s="8"/>
      <c r="W453" s="8"/>
      <c r="X453" t="s">
        <v>14</v>
      </c>
      <c r="Y453" s="9" t="s">
        <v>15</v>
      </c>
    </row>
    <row r="454" spans="1:25" x14ac:dyDescent="0.3">
      <c r="A454" t="s">
        <v>1046</v>
      </c>
      <c r="B454" t="s">
        <v>1047</v>
      </c>
      <c r="C454" s="7">
        <v>18.3</v>
      </c>
      <c r="D454" t="s">
        <v>10</v>
      </c>
      <c r="E454" t="s">
        <v>11</v>
      </c>
      <c r="F454" t="s">
        <v>1048</v>
      </c>
      <c r="H454" t="s">
        <v>1049</v>
      </c>
      <c r="N454">
        <v>1968671</v>
      </c>
      <c r="P454" s="8">
        <v>275.63333333333333</v>
      </c>
      <c r="Q454" s="8">
        <v>278.5</v>
      </c>
      <c r="R454" s="8">
        <v>277.43333333333334</v>
      </c>
      <c r="S454" s="8"/>
      <c r="T454" s="8"/>
      <c r="U454" s="8">
        <v>274.40000000000003</v>
      </c>
      <c r="V454" s="8">
        <v>280.3</v>
      </c>
      <c r="X454" t="s">
        <v>14</v>
      </c>
      <c r="Y454" s="9" t="s">
        <v>15</v>
      </c>
    </row>
    <row r="455" spans="1:25" x14ac:dyDescent="0.3">
      <c r="A455" t="s">
        <v>1050</v>
      </c>
      <c r="B455" t="s">
        <v>1051</v>
      </c>
      <c r="C455" s="7">
        <v>13.9</v>
      </c>
      <c r="D455" t="s">
        <v>10</v>
      </c>
      <c r="E455" t="s">
        <v>11</v>
      </c>
      <c r="F455" t="s">
        <v>1052</v>
      </c>
      <c r="H455" t="s">
        <v>1053</v>
      </c>
      <c r="N455">
        <v>41575</v>
      </c>
      <c r="P455" s="8"/>
      <c r="Q455" s="8"/>
      <c r="R455" s="8"/>
      <c r="S455" s="8"/>
      <c r="T455" s="8">
        <v>259.7</v>
      </c>
      <c r="U455" s="8"/>
      <c r="V455" s="8"/>
      <c r="X455" t="s">
        <v>14</v>
      </c>
      <c r="Y455" s="9" t="s">
        <v>15</v>
      </c>
    </row>
    <row r="456" spans="1:25" x14ac:dyDescent="0.3">
      <c r="A456" t="s">
        <v>1054</v>
      </c>
      <c r="B456" t="s">
        <v>1055</v>
      </c>
      <c r="C456" s="7">
        <v>1.2</v>
      </c>
      <c r="D456" t="s">
        <v>10</v>
      </c>
      <c r="E456" t="s">
        <v>11</v>
      </c>
      <c r="F456" t="s">
        <v>1056</v>
      </c>
      <c r="H456" t="s">
        <v>1057</v>
      </c>
      <c r="N456">
        <v>1968669</v>
      </c>
      <c r="P456" s="8">
        <v>206.63333333333333</v>
      </c>
      <c r="Q456" s="8">
        <v>206.43333333333331</v>
      </c>
      <c r="R456" s="8"/>
      <c r="S456" s="8"/>
      <c r="T456" s="8">
        <v>198.66666666666666</v>
      </c>
      <c r="U456" s="8">
        <v>205.76666666666665</v>
      </c>
      <c r="V456" s="8">
        <v>209.26666666666665</v>
      </c>
      <c r="W456" s="5"/>
      <c r="X456" t="s">
        <v>14</v>
      </c>
      <c r="Y456" s="9" t="s">
        <v>15</v>
      </c>
    </row>
    <row r="457" spans="1:25" x14ac:dyDescent="0.3">
      <c r="A457" s="10" t="s">
        <v>80</v>
      </c>
      <c r="B457" s="10" t="s">
        <v>81</v>
      </c>
      <c r="C457" s="11">
        <v>0.2</v>
      </c>
      <c r="D457" s="10" t="s">
        <v>10</v>
      </c>
      <c r="E457" s="10"/>
      <c r="F457" s="10"/>
      <c r="G457" s="10"/>
      <c r="H457" s="12"/>
      <c r="I457" s="10"/>
      <c r="J457" s="10"/>
      <c r="K457" s="10"/>
      <c r="L457" s="10"/>
      <c r="M457" s="10"/>
      <c r="N457" s="10"/>
      <c r="O457" s="10"/>
      <c r="P457" s="10"/>
      <c r="Q457" s="13">
        <v>153.63</v>
      </c>
      <c r="R457" s="10"/>
      <c r="S457" s="10"/>
      <c r="T457" s="13"/>
      <c r="U457" s="13"/>
      <c r="V457" s="13"/>
      <c r="W457" s="13">
        <f>(153.73-Q457)*100/153.73</f>
        <v>6.5049112079616417E-2</v>
      </c>
      <c r="X457" s="10" t="s">
        <v>14</v>
      </c>
      <c r="Y457" s="10"/>
    </row>
    <row r="458" spans="1:25" x14ac:dyDescent="0.3">
      <c r="A458" s="10" t="s">
        <v>82</v>
      </c>
      <c r="B458" s="10" t="s">
        <v>83</v>
      </c>
      <c r="C458" s="11">
        <v>0.1</v>
      </c>
      <c r="D458" s="10" t="s">
        <v>10</v>
      </c>
      <c r="E458" s="10"/>
      <c r="F458" s="10"/>
      <c r="G458" s="10"/>
      <c r="H458" s="12"/>
      <c r="I458" s="10"/>
      <c r="J458" s="10"/>
      <c r="K458" s="10"/>
      <c r="L458" s="10"/>
      <c r="M458" s="10"/>
      <c r="N458" s="10"/>
      <c r="O458" s="10"/>
      <c r="P458" s="10"/>
      <c r="Q458" s="13">
        <v>203.6</v>
      </c>
      <c r="R458" s="10"/>
      <c r="S458" s="10"/>
      <c r="T458" s="13"/>
      <c r="U458" s="13"/>
      <c r="V458" s="13"/>
      <c r="W458" s="13">
        <f>(Q458-202.96)*100/202.96</f>
        <v>0.31533307055576781</v>
      </c>
      <c r="X458" s="10" t="s">
        <v>14</v>
      </c>
      <c r="Y458" s="10"/>
    </row>
    <row r="459" spans="1:25" x14ac:dyDescent="0.3">
      <c r="A459" s="10" t="s">
        <v>84</v>
      </c>
      <c r="B459" s="10" t="s">
        <v>85</v>
      </c>
      <c r="C459" s="11">
        <v>0.1</v>
      </c>
      <c r="D459" s="10" t="s">
        <v>10</v>
      </c>
      <c r="E459" s="10"/>
      <c r="F459" s="10"/>
      <c r="G459" s="10"/>
      <c r="H459" s="12"/>
      <c r="I459" s="10"/>
      <c r="J459" s="10"/>
      <c r="K459" s="10"/>
      <c r="L459" s="10"/>
      <c r="M459" s="10"/>
      <c r="N459" s="10"/>
      <c r="O459" s="10"/>
      <c r="P459" s="10"/>
      <c r="Q459" s="13">
        <v>243.03</v>
      </c>
      <c r="R459" s="10"/>
      <c r="S459" s="10"/>
      <c r="T459" s="13"/>
      <c r="U459" s="13"/>
      <c r="V459" s="13"/>
      <c r="W459" s="13">
        <f>(243.64-Q459)*100/243.64</f>
        <v>0.25036939747167347</v>
      </c>
      <c r="X459" s="10" t="s">
        <v>14</v>
      </c>
      <c r="Y459" s="10"/>
    </row>
    <row r="460" spans="1:25" x14ac:dyDescent="0.3">
      <c r="A460" s="14" t="s">
        <v>86</v>
      </c>
      <c r="B460" s="14" t="s">
        <v>81</v>
      </c>
      <c r="C460" s="15">
        <v>0.2</v>
      </c>
      <c r="D460" s="14" t="s">
        <v>10</v>
      </c>
      <c r="E460" s="14"/>
      <c r="F460" s="14"/>
      <c r="G460" s="14"/>
      <c r="H460" s="16"/>
      <c r="I460" s="14"/>
      <c r="J460" s="14"/>
      <c r="K460" s="14"/>
      <c r="L460" s="14"/>
      <c r="M460" s="14"/>
      <c r="N460" s="14"/>
      <c r="O460" s="14"/>
      <c r="P460" s="14"/>
      <c r="Q460" s="17">
        <v>153.30000000000001</v>
      </c>
      <c r="R460" s="14"/>
      <c r="S460" s="14"/>
      <c r="T460" s="17"/>
      <c r="U460" s="17"/>
      <c r="V460" s="17"/>
      <c r="W460" s="17">
        <f>(153.73-Q460)*100/153.73</f>
        <v>0.27971118194235245</v>
      </c>
      <c r="X460" s="14" t="s">
        <v>14</v>
      </c>
      <c r="Y460" s="14"/>
    </row>
    <row r="461" spans="1:25" x14ac:dyDescent="0.3">
      <c r="A461" s="14" t="s">
        <v>87</v>
      </c>
      <c r="B461" s="14" t="s">
        <v>83</v>
      </c>
      <c r="C461" s="15">
        <v>0.1</v>
      </c>
      <c r="D461" s="14" t="s">
        <v>10</v>
      </c>
      <c r="E461" s="14"/>
      <c r="F461" s="14"/>
      <c r="G461" s="14"/>
      <c r="H461" s="16"/>
      <c r="I461" s="14"/>
      <c r="J461" s="14"/>
      <c r="K461" s="14"/>
      <c r="L461" s="14"/>
      <c r="M461" s="14"/>
      <c r="N461" s="14"/>
      <c r="O461" s="14"/>
      <c r="P461" s="14"/>
      <c r="Q461" s="17">
        <v>203.1</v>
      </c>
      <c r="R461" s="14"/>
      <c r="S461" s="14"/>
      <c r="T461" s="17"/>
      <c r="U461" s="17"/>
      <c r="V461" s="17"/>
      <c r="W461" s="17">
        <f>(Q461-202.96)*100/202.96</f>
        <v>6.8979109184068951E-2</v>
      </c>
      <c r="X461" s="14" t="s">
        <v>14</v>
      </c>
      <c r="Y461" s="14"/>
    </row>
    <row r="462" spans="1:25" x14ac:dyDescent="0.3">
      <c r="A462" s="14" t="s">
        <v>88</v>
      </c>
      <c r="B462" s="14" t="s">
        <v>85</v>
      </c>
      <c r="C462" s="15">
        <v>0.1</v>
      </c>
      <c r="D462" s="14" t="s">
        <v>10</v>
      </c>
      <c r="E462" s="14"/>
      <c r="F462" s="14"/>
      <c r="G462" s="14"/>
      <c r="H462" s="16"/>
      <c r="I462" s="14"/>
      <c r="J462" s="14"/>
      <c r="K462" s="14"/>
      <c r="L462" s="14"/>
      <c r="M462" s="14"/>
      <c r="N462" s="14"/>
      <c r="O462" s="14"/>
      <c r="P462" s="14"/>
      <c r="Q462" s="17">
        <v>242.43</v>
      </c>
      <c r="R462" s="14"/>
      <c r="S462" s="14"/>
      <c r="T462" s="17"/>
      <c r="U462" s="17"/>
      <c r="V462" s="17"/>
      <c r="W462" s="17">
        <f>(243.64-Q462)*100/243.64</f>
        <v>0.49663437859135595</v>
      </c>
      <c r="X462" s="14" t="s">
        <v>14</v>
      </c>
      <c r="Y462" s="14"/>
    </row>
    <row r="463" spans="1:25" x14ac:dyDescent="0.3">
      <c r="A463" s="10" t="s">
        <v>89</v>
      </c>
      <c r="B463" s="10" t="s">
        <v>90</v>
      </c>
      <c r="C463" s="11">
        <v>0.1</v>
      </c>
      <c r="D463" s="10"/>
      <c r="E463" s="10" t="s">
        <v>11</v>
      </c>
      <c r="F463" s="10"/>
      <c r="G463" s="10"/>
      <c r="H463" s="12"/>
      <c r="I463" s="10"/>
      <c r="J463" s="10"/>
      <c r="K463" s="10"/>
      <c r="L463" s="10"/>
      <c r="M463" s="10"/>
      <c r="N463" s="10"/>
      <c r="O463" s="10"/>
      <c r="P463" s="10"/>
      <c r="Q463" s="13">
        <v>140.03333333333333</v>
      </c>
      <c r="R463" s="10"/>
      <c r="S463" s="10"/>
      <c r="T463" s="13"/>
      <c r="U463" s="13"/>
      <c r="V463" s="13"/>
      <c r="W463" s="13">
        <f>(140.04-Q463)*100/140.04</f>
        <v>4.7605446062986313E-3</v>
      </c>
      <c r="X463" s="10" t="s">
        <v>14</v>
      </c>
      <c r="Y463" s="10"/>
    </row>
    <row r="464" spans="1:25" x14ac:dyDescent="0.3">
      <c r="A464" s="10" t="s">
        <v>91</v>
      </c>
      <c r="B464" s="10" t="s">
        <v>92</v>
      </c>
      <c r="C464" s="11">
        <v>0.1</v>
      </c>
      <c r="D464" s="10"/>
      <c r="E464" s="10" t="s">
        <v>11</v>
      </c>
      <c r="F464" s="10"/>
      <c r="G464" s="10"/>
      <c r="H464" s="12"/>
      <c r="I464" s="10"/>
      <c r="J464" s="10"/>
      <c r="K464" s="10"/>
      <c r="L464" s="10"/>
      <c r="M464" s="10"/>
      <c r="N464" s="10"/>
      <c r="O464" s="10"/>
      <c r="P464" s="10"/>
      <c r="Q464" s="13">
        <v>180.96666666666667</v>
      </c>
      <c r="R464" s="10"/>
      <c r="S464" s="10"/>
      <c r="T464" s="13"/>
      <c r="U464" s="13"/>
      <c r="V464" s="13"/>
      <c r="W464" s="13">
        <f>(Q464-180.77)*100/180.77</f>
        <v>0.10879386328852039</v>
      </c>
      <c r="X464" s="10" t="s">
        <v>14</v>
      </c>
      <c r="Y464" s="10"/>
    </row>
    <row r="465" spans="1:25" x14ac:dyDescent="0.3">
      <c r="A465" s="10" t="s">
        <v>93</v>
      </c>
      <c r="B465" s="10" t="s">
        <v>94</v>
      </c>
      <c r="C465" s="11">
        <v>0.1</v>
      </c>
      <c r="D465" s="10"/>
      <c r="E465" s="10" t="s">
        <v>11</v>
      </c>
      <c r="F465" s="10"/>
      <c r="G465" s="10"/>
      <c r="H465" s="12"/>
      <c r="I465" s="10"/>
      <c r="J465" s="10"/>
      <c r="K465" s="10"/>
      <c r="L465" s="10"/>
      <c r="M465" s="10"/>
      <c r="N465" s="10"/>
      <c r="O465" s="10"/>
      <c r="P465" s="10"/>
      <c r="Q465" s="13">
        <v>255.19999999999996</v>
      </c>
      <c r="R465" s="10"/>
      <c r="S465" s="10"/>
      <c r="T465" s="13"/>
      <c r="U465" s="13"/>
      <c r="V465" s="13"/>
      <c r="W465" s="13">
        <f>(255.34-Q465)*100/255.34</f>
        <v>5.4828855643472701E-2</v>
      </c>
      <c r="X465" s="10" t="s">
        <v>14</v>
      </c>
      <c r="Y465" s="10"/>
    </row>
    <row r="466" spans="1:25" x14ac:dyDescent="0.3">
      <c r="A466" s="14" t="s">
        <v>95</v>
      </c>
      <c r="B466" s="14" t="s">
        <v>90</v>
      </c>
      <c r="C466" s="15">
        <v>0.1</v>
      </c>
      <c r="D466" s="14"/>
      <c r="E466" s="14" t="s">
        <v>11</v>
      </c>
      <c r="F466" s="14"/>
      <c r="G466" s="14"/>
      <c r="H466" s="16"/>
      <c r="I466" s="14"/>
      <c r="J466" s="14"/>
      <c r="K466" s="14"/>
      <c r="L466" s="14"/>
      <c r="M466" s="14"/>
      <c r="N466" s="14"/>
      <c r="O466" s="14"/>
      <c r="P466" s="14"/>
      <c r="Q466" s="17">
        <v>140</v>
      </c>
      <c r="R466" s="14"/>
      <c r="S466" s="14"/>
      <c r="T466" s="17"/>
      <c r="U466" s="17"/>
      <c r="V466" s="17"/>
      <c r="W466" s="17">
        <f>(140.04-138.37)*100/140.04</f>
        <v>1.1925164238788828</v>
      </c>
      <c r="X466" s="14" t="s">
        <v>14</v>
      </c>
      <c r="Y466" s="14"/>
    </row>
    <row r="467" spans="1:25" x14ac:dyDescent="0.3">
      <c r="A467" s="14" t="s">
        <v>96</v>
      </c>
      <c r="B467" s="14" t="s">
        <v>92</v>
      </c>
      <c r="C467" s="15">
        <v>0.1</v>
      </c>
      <c r="D467" s="14"/>
      <c r="E467" s="14" t="s">
        <v>11</v>
      </c>
      <c r="F467" s="14"/>
      <c r="G467" s="14"/>
      <c r="H467" s="16"/>
      <c r="I467" s="14"/>
      <c r="J467" s="14"/>
      <c r="K467" s="14"/>
      <c r="L467" s="14"/>
      <c r="M467" s="14"/>
      <c r="N467" s="14"/>
      <c r="O467" s="14"/>
      <c r="P467" s="14"/>
      <c r="Q467" s="17">
        <v>181.1</v>
      </c>
      <c r="R467" s="14"/>
      <c r="S467" s="14"/>
      <c r="T467" s="17"/>
      <c r="U467" s="17"/>
      <c r="V467" s="17"/>
      <c r="W467" s="17">
        <f>(Q467-180.77)*100/180.77</f>
        <v>0.18255241467056704</v>
      </c>
      <c r="X467" s="14" t="s">
        <v>14</v>
      </c>
      <c r="Y467" s="14"/>
    </row>
    <row r="468" spans="1:25" x14ac:dyDescent="0.3">
      <c r="A468" s="14" t="s">
        <v>97</v>
      </c>
      <c r="B468" s="14" t="s">
        <v>94</v>
      </c>
      <c r="C468" s="15">
        <v>0.1</v>
      </c>
      <c r="D468" s="14"/>
      <c r="E468" s="14" t="s">
        <v>11</v>
      </c>
      <c r="F468" s="14"/>
      <c r="G468" s="14"/>
      <c r="H468" s="16"/>
      <c r="I468" s="14"/>
      <c r="J468" s="14"/>
      <c r="K468" s="14"/>
      <c r="L468" s="14"/>
      <c r="M468" s="14"/>
      <c r="N468" s="14"/>
      <c r="O468" s="14"/>
      <c r="P468" s="14"/>
      <c r="Q468" s="17">
        <v>255.86666666666667</v>
      </c>
      <c r="R468" s="14"/>
      <c r="S468" s="14"/>
      <c r="T468" s="17"/>
      <c r="U468" s="17"/>
      <c r="V468" s="17"/>
      <c r="W468" s="17">
        <f>(Q468-255.34)*100/255.34</f>
        <v>0.20626093313490673</v>
      </c>
      <c r="X468" s="14" t="s">
        <v>14</v>
      </c>
      <c r="Y468" s="14"/>
    </row>
    <row r="469" spans="1:25" x14ac:dyDescent="0.3">
      <c r="A469" t="s">
        <v>1058</v>
      </c>
      <c r="B469" t="s">
        <v>1059</v>
      </c>
      <c r="C469" s="2">
        <v>7.6</v>
      </c>
      <c r="D469" t="s">
        <v>10</v>
      </c>
      <c r="E469" t="s">
        <v>11</v>
      </c>
      <c r="F469" t="s">
        <v>1022</v>
      </c>
      <c r="H469" t="s">
        <v>1060</v>
      </c>
      <c r="N469">
        <v>40188</v>
      </c>
      <c r="P469" s="8">
        <v>260.16666666666669</v>
      </c>
      <c r="Q469" s="8">
        <v>261.60000000000002</v>
      </c>
      <c r="R469" s="8"/>
      <c r="S469" s="8"/>
      <c r="T469" s="8"/>
      <c r="U469" s="8"/>
      <c r="V469" s="8">
        <v>265.7</v>
      </c>
      <c r="W469" s="8"/>
      <c r="X469" t="s">
        <v>14</v>
      </c>
      <c r="Y469" s="9" t="s">
        <v>15</v>
      </c>
    </row>
    <row r="470" spans="1:25" x14ac:dyDescent="0.3">
      <c r="A470" t="s">
        <v>1061</v>
      </c>
      <c r="B470" t="s">
        <v>1062</v>
      </c>
      <c r="C470" s="2">
        <v>10.8</v>
      </c>
      <c r="D470" t="s">
        <v>10</v>
      </c>
      <c r="E470" t="s">
        <v>11</v>
      </c>
      <c r="F470" t="s">
        <v>1029</v>
      </c>
      <c r="H470" t="s">
        <v>1063</v>
      </c>
      <c r="N470">
        <v>40197</v>
      </c>
      <c r="P470" s="8"/>
      <c r="Q470" s="8">
        <v>273.40000000000003</v>
      </c>
      <c r="R470" s="8"/>
      <c r="S470" s="8"/>
      <c r="T470" s="8"/>
      <c r="U470" s="8"/>
      <c r="V470" s="8">
        <v>277.5</v>
      </c>
      <c r="W470" s="8"/>
      <c r="X470" t="s">
        <v>14</v>
      </c>
      <c r="Y470" s="9" t="s">
        <v>15</v>
      </c>
    </row>
    <row r="471" spans="1:25" x14ac:dyDescent="0.3">
      <c r="A471" t="s">
        <v>1064</v>
      </c>
      <c r="B471" t="s">
        <v>1065</v>
      </c>
      <c r="C471" s="7">
        <v>14.2</v>
      </c>
      <c r="D471" t="s">
        <v>10</v>
      </c>
      <c r="E471" t="s">
        <v>11</v>
      </c>
      <c r="F471" t="s">
        <v>1066</v>
      </c>
      <c r="H471" t="s">
        <v>1067</v>
      </c>
      <c r="N471">
        <v>1968710</v>
      </c>
      <c r="P471" s="8">
        <v>285.93333333333334</v>
      </c>
      <c r="Q471" s="8">
        <v>288.46666666666664</v>
      </c>
      <c r="R471" s="8"/>
      <c r="S471" s="8"/>
      <c r="T471" s="8"/>
      <c r="U471" s="8"/>
      <c r="V471" s="8"/>
      <c r="W471" s="8"/>
      <c r="X471" t="s">
        <v>14</v>
      </c>
      <c r="Y471" s="9" t="s">
        <v>15</v>
      </c>
    </row>
    <row r="472" spans="1:25" x14ac:dyDescent="0.3">
      <c r="A472" t="s">
        <v>1068</v>
      </c>
      <c r="B472" t="s">
        <v>1069</v>
      </c>
      <c r="C472" s="7">
        <v>19.3</v>
      </c>
      <c r="D472" t="s">
        <v>10</v>
      </c>
      <c r="E472" t="s">
        <v>11</v>
      </c>
      <c r="F472" t="s">
        <v>1033</v>
      </c>
      <c r="H472" t="s">
        <v>1070</v>
      </c>
      <c r="N472">
        <v>41721</v>
      </c>
      <c r="P472" s="8"/>
      <c r="Q472" s="8"/>
      <c r="R472" s="8">
        <v>284.63333333333338</v>
      </c>
      <c r="S472" s="8"/>
      <c r="T472" s="8"/>
      <c r="U472" s="8"/>
      <c r="V472" s="8">
        <v>292.93333333333334</v>
      </c>
      <c r="W472" s="8"/>
      <c r="X472" t="s">
        <v>14</v>
      </c>
      <c r="Y472" s="9" t="s">
        <v>15</v>
      </c>
    </row>
    <row r="473" spans="1:25" x14ac:dyDescent="0.3">
      <c r="A473" t="s">
        <v>1071</v>
      </c>
      <c r="B473" t="s">
        <v>774</v>
      </c>
      <c r="C473" s="7">
        <v>13.3</v>
      </c>
      <c r="D473" t="s">
        <v>10</v>
      </c>
      <c r="E473" t="s">
        <v>11</v>
      </c>
      <c r="F473" t="s">
        <v>1037</v>
      </c>
      <c r="H473" t="s">
        <v>1072</v>
      </c>
      <c r="N473">
        <v>1968706</v>
      </c>
      <c r="P473" s="8">
        <v>259.63333333333333</v>
      </c>
      <c r="Q473" s="8">
        <v>264.86666666666662</v>
      </c>
      <c r="R473" s="8"/>
      <c r="S473" s="8">
        <v>265.10000000000002</v>
      </c>
      <c r="T473" s="8">
        <v>267.06666666666666</v>
      </c>
      <c r="U473" s="8">
        <v>260.26666666666665</v>
      </c>
      <c r="V473" s="8"/>
      <c r="W473" s="8"/>
      <c r="X473" t="s">
        <v>14</v>
      </c>
      <c r="Y473" s="9" t="s">
        <v>15</v>
      </c>
    </row>
    <row r="474" spans="1:25" x14ac:dyDescent="0.3">
      <c r="A474" t="s">
        <v>1073</v>
      </c>
      <c r="B474" t="s">
        <v>1074</v>
      </c>
      <c r="C474" s="7">
        <v>11.3</v>
      </c>
      <c r="D474" t="s">
        <v>10</v>
      </c>
      <c r="E474" t="s">
        <v>11</v>
      </c>
      <c r="F474" t="s">
        <v>1041</v>
      </c>
      <c r="N474">
        <v>1968712</v>
      </c>
      <c r="P474" s="8">
        <v>294.89999999999998</v>
      </c>
      <c r="Q474" s="8">
        <v>288.06666666666666</v>
      </c>
      <c r="R474" s="8"/>
      <c r="S474" s="8"/>
      <c r="T474" s="8"/>
      <c r="U474" s="8"/>
      <c r="V474" s="8">
        <v>266.56666666666666</v>
      </c>
      <c r="W474" s="8"/>
      <c r="X474" t="s">
        <v>14</v>
      </c>
      <c r="Y474" s="9" t="s">
        <v>15</v>
      </c>
    </row>
    <row r="475" spans="1:25" x14ac:dyDescent="0.3">
      <c r="A475" t="s">
        <v>1075</v>
      </c>
      <c r="B475" t="s">
        <v>350</v>
      </c>
      <c r="C475" s="7">
        <v>12.5</v>
      </c>
      <c r="D475" t="s">
        <v>10</v>
      </c>
      <c r="E475" t="s">
        <v>11</v>
      </c>
      <c r="F475" t="s">
        <v>1076</v>
      </c>
      <c r="H475" t="s">
        <v>1077</v>
      </c>
      <c r="N475">
        <v>1968702</v>
      </c>
      <c r="P475" s="8"/>
      <c r="Q475" s="8">
        <v>290.06666666666666</v>
      </c>
      <c r="R475" s="8">
        <v>290.26666666666665</v>
      </c>
      <c r="S475" s="8"/>
      <c r="T475" s="8">
        <v>280.83333333333331</v>
      </c>
      <c r="U475" s="8"/>
      <c r="V475" s="8">
        <v>298.33333333333331</v>
      </c>
      <c r="W475" s="8"/>
      <c r="X475" t="s">
        <v>14</v>
      </c>
      <c r="Y475" s="9" t="s">
        <v>15</v>
      </c>
    </row>
    <row r="476" spans="1:25" x14ac:dyDescent="0.3">
      <c r="A476" t="s">
        <v>1078</v>
      </c>
      <c r="B476" t="s">
        <v>1079</v>
      </c>
      <c r="C476" s="7">
        <v>7.2</v>
      </c>
      <c r="D476" t="s">
        <v>10</v>
      </c>
      <c r="E476" t="s">
        <v>11</v>
      </c>
      <c r="F476" t="s">
        <v>1052</v>
      </c>
      <c r="H476" t="s">
        <v>1080</v>
      </c>
      <c r="N476">
        <v>7123</v>
      </c>
      <c r="P476" s="8">
        <v>291.43333333333334</v>
      </c>
      <c r="Q476" s="8">
        <v>289.10000000000002</v>
      </c>
      <c r="R476" s="8"/>
      <c r="S476" s="8"/>
      <c r="T476" s="8"/>
      <c r="U476" s="8"/>
      <c r="V476" s="9">
        <v>294.59999999999997</v>
      </c>
      <c r="X476" t="s">
        <v>14</v>
      </c>
      <c r="Y476" s="9" t="s">
        <v>15</v>
      </c>
    </row>
    <row r="477" spans="1:25" x14ac:dyDescent="0.3">
      <c r="A477" t="s">
        <v>1081</v>
      </c>
      <c r="B477" t="s">
        <v>1082</v>
      </c>
      <c r="C477" s="7">
        <v>1.4</v>
      </c>
      <c r="D477" t="s">
        <v>10</v>
      </c>
      <c r="E477" t="s">
        <v>11</v>
      </c>
      <c r="F477" t="s">
        <v>1083</v>
      </c>
      <c r="H477" t="s">
        <v>1084</v>
      </c>
      <c r="N477">
        <v>40387</v>
      </c>
      <c r="P477" s="8"/>
      <c r="Q477" s="8">
        <v>236.5</v>
      </c>
      <c r="R477" s="8"/>
      <c r="S477" s="8"/>
      <c r="T477" s="8"/>
      <c r="U477" s="8"/>
      <c r="V477" s="8">
        <v>240.83333333333334</v>
      </c>
      <c r="W477" s="5"/>
      <c r="X477" t="s">
        <v>14</v>
      </c>
      <c r="Y477" s="9" t="s">
        <v>15</v>
      </c>
    </row>
    <row r="478" spans="1:25" x14ac:dyDescent="0.3">
      <c r="A478" t="s">
        <v>1085</v>
      </c>
      <c r="B478" t="s">
        <v>1086</v>
      </c>
      <c r="C478" s="7">
        <v>7.3</v>
      </c>
      <c r="D478" t="s">
        <v>10</v>
      </c>
      <c r="E478" t="s">
        <v>11</v>
      </c>
      <c r="H478" t="s">
        <v>1087</v>
      </c>
      <c r="N478">
        <v>389709</v>
      </c>
      <c r="P478" s="8">
        <v>211.66666666666666</v>
      </c>
      <c r="Q478" s="8">
        <v>210.36666666666667</v>
      </c>
      <c r="R478" s="8"/>
      <c r="S478" s="8"/>
      <c r="T478" s="8"/>
      <c r="U478" s="8"/>
      <c r="V478" s="8"/>
      <c r="W478" s="5"/>
      <c r="X478" t="s">
        <v>14</v>
      </c>
      <c r="Y478" s="9" t="s">
        <v>15</v>
      </c>
    </row>
    <row r="479" spans="1:25" x14ac:dyDescent="0.3">
      <c r="A479" t="s">
        <v>1088</v>
      </c>
      <c r="B479" t="s">
        <v>1089</v>
      </c>
      <c r="C479" s="7">
        <v>0.9</v>
      </c>
      <c r="D479" t="s">
        <v>10</v>
      </c>
      <c r="E479" t="s">
        <v>11</v>
      </c>
      <c r="H479" t="s">
        <v>1090</v>
      </c>
      <c r="N479">
        <v>1968711</v>
      </c>
      <c r="P479" s="8">
        <v>271.39999999999998</v>
      </c>
      <c r="Q479" s="8">
        <v>274.23333333333335</v>
      </c>
      <c r="R479" s="8"/>
      <c r="S479" s="8"/>
      <c r="T479" s="8">
        <v>281.93333333333334</v>
      </c>
      <c r="U479" s="8"/>
      <c r="V479" s="8"/>
      <c r="W479" s="5"/>
      <c r="X479" t="s">
        <v>14</v>
      </c>
      <c r="Y479" s="9" t="s">
        <v>15</v>
      </c>
    </row>
    <row r="480" spans="1:25" x14ac:dyDescent="0.3">
      <c r="A480" t="s">
        <v>1091</v>
      </c>
      <c r="B480" t="s">
        <v>306</v>
      </c>
      <c r="C480" s="7">
        <v>1</v>
      </c>
      <c r="D480" t="s">
        <v>10</v>
      </c>
      <c r="E480" t="s">
        <v>11</v>
      </c>
      <c r="H480" t="s">
        <v>1092</v>
      </c>
      <c r="N480">
        <v>84346</v>
      </c>
      <c r="P480" s="8"/>
      <c r="Q480" s="8"/>
      <c r="R480" s="8">
        <v>214.26666666666665</v>
      </c>
      <c r="S480" s="8"/>
      <c r="T480" s="8">
        <v>210.56666666666669</v>
      </c>
      <c r="U480" s="8"/>
      <c r="V480" s="8"/>
      <c r="W480" s="5"/>
      <c r="X480" t="s">
        <v>14</v>
      </c>
      <c r="Y480" s="9" t="s">
        <v>15</v>
      </c>
    </row>
    <row r="481" spans="1:25" x14ac:dyDescent="0.3">
      <c r="A481" t="s">
        <v>1093</v>
      </c>
      <c r="B481" t="s">
        <v>462</v>
      </c>
      <c r="C481" s="7">
        <v>1</v>
      </c>
      <c r="D481" t="s">
        <v>10</v>
      </c>
      <c r="E481" t="s">
        <v>11</v>
      </c>
      <c r="H481" t="s">
        <v>1094</v>
      </c>
      <c r="N481">
        <v>1968705</v>
      </c>
      <c r="P481" s="8">
        <v>200.96666666666667</v>
      </c>
      <c r="Q481" s="8">
        <v>198.26666666666665</v>
      </c>
      <c r="R481" s="8"/>
      <c r="S481" s="8"/>
      <c r="T481" s="8"/>
      <c r="U481" s="8"/>
      <c r="V481" s="8">
        <v>281.66666666666669</v>
      </c>
      <c r="W481" s="5"/>
      <c r="X481" t="s">
        <v>14</v>
      </c>
      <c r="Y481" s="9" t="s">
        <v>15</v>
      </c>
    </row>
    <row r="482" spans="1:25" x14ac:dyDescent="0.3">
      <c r="A482" t="s">
        <v>1095</v>
      </c>
      <c r="B482" t="s">
        <v>1096</v>
      </c>
      <c r="C482" s="7">
        <v>1.9</v>
      </c>
      <c r="D482" t="s">
        <v>10</v>
      </c>
      <c r="E482" t="s">
        <v>11</v>
      </c>
      <c r="H482" t="s">
        <v>1097</v>
      </c>
      <c r="N482">
        <v>1968703</v>
      </c>
      <c r="P482" s="8">
        <v>220.80000000000004</v>
      </c>
      <c r="Q482" s="8">
        <v>216.36666666666667</v>
      </c>
      <c r="R482" s="8"/>
      <c r="S482" s="8">
        <v>216.70000000000002</v>
      </c>
      <c r="T482" s="8">
        <v>207.23333333333335</v>
      </c>
      <c r="U482" s="8"/>
      <c r="V482" s="8">
        <v>204.30000000000004</v>
      </c>
      <c r="W482" s="5"/>
      <c r="X482" t="s">
        <v>14</v>
      </c>
      <c r="Y482" s="9" t="s">
        <v>15</v>
      </c>
    </row>
    <row r="483" spans="1:25" x14ac:dyDescent="0.3">
      <c r="A483" t="s">
        <v>1098</v>
      </c>
      <c r="B483" t="s">
        <v>1099</v>
      </c>
      <c r="C483" s="7">
        <v>2.2999999999999998</v>
      </c>
      <c r="D483" t="s">
        <v>10</v>
      </c>
      <c r="E483" t="s">
        <v>11</v>
      </c>
      <c r="H483" t="s">
        <v>1100</v>
      </c>
      <c r="N483">
        <v>1968704</v>
      </c>
      <c r="P483" s="8">
        <v>238.03333333333333</v>
      </c>
      <c r="Q483" s="8">
        <v>232.16666666666666</v>
      </c>
      <c r="R483" s="8"/>
      <c r="S483" s="8"/>
      <c r="T483" s="8">
        <v>229.80000000000004</v>
      </c>
      <c r="U483" s="8"/>
      <c r="V483" s="8"/>
      <c r="W483" s="5"/>
      <c r="X483" t="s">
        <v>14</v>
      </c>
      <c r="Y483" s="9" t="s">
        <v>15</v>
      </c>
    </row>
    <row r="484" spans="1:25" x14ac:dyDescent="0.3">
      <c r="A484" s="10" t="s">
        <v>80</v>
      </c>
      <c r="B484" s="10" t="s">
        <v>81</v>
      </c>
      <c r="C484" s="11">
        <v>0.2</v>
      </c>
      <c r="D484" s="10" t="s">
        <v>10</v>
      </c>
      <c r="E484" s="10"/>
      <c r="F484" s="10"/>
      <c r="G484" s="10"/>
      <c r="H484" s="12"/>
      <c r="I484" s="10"/>
      <c r="J484" s="10"/>
      <c r="K484" s="10"/>
      <c r="L484" s="10"/>
      <c r="M484" s="10"/>
      <c r="N484" s="10"/>
      <c r="O484" s="10"/>
      <c r="P484" s="10"/>
      <c r="Q484" s="13">
        <v>153.63333333333333</v>
      </c>
      <c r="R484" s="10"/>
      <c r="S484" s="10"/>
      <c r="T484" s="13"/>
      <c r="U484" s="13"/>
      <c r="V484" s="13"/>
      <c r="W484" s="13">
        <f>(153.73-Q484)*100/153.73</f>
        <v>6.2880808343631051E-2</v>
      </c>
      <c r="X484" s="10" t="s">
        <v>14</v>
      </c>
      <c r="Y484" s="10"/>
    </row>
    <row r="485" spans="1:25" x14ac:dyDescent="0.3">
      <c r="A485" s="10" t="s">
        <v>82</v>
      </c>
      <c r="B485" s="10" t="s">
        <v>83</v>
      </c>
      <c r="C485" s="11">
        <v>0.1</v>
      </c>
      <c r="D485" s="10" t="s">
        <v>10</v>
      </c>
      <c r="E485" s="10"/>
      <c r="F485" s="10"/>
      <c r="G485" s="10"/>
      <c r="H485" s="12"/>
      <c r="I485" s="10"/>
      <c r="J485" s="10"/>
      <c r="K485" s="10"/>
      <c r="L485" s="10"/>
      <c r="M485" s="10"/>
      <c r="N485" s="10"/>
      <c r="O485" s="10"/>
      <c r="P485" s="10"/>
      <c r="Q485" s="13">
        <v>203.56666666666669</v>
      </c>
      <c r="R485" s="10"/>
      <c r="S485" s="10"/>
      <c r="T485" s="13"/>
      <c r="U485" s="13"/>
      <c r="V485" s="13"/>
      <c r="W485" s="13">
        <f>(Q485-202.96)*100/202.96</f>
        <v>0.2989094731310028</v>
      </c>
      <c r="X485" s="10" t="s">
        <v>14</v>
      </c>
      <c r="Y485" s="10"/>
    </row>
    <row r="486" spans="1:25" x14ac:dyDescent="0.3">
      <c r="A486" s="10" t="s">
        <v>84</v>
      </c>
      <c r="B486" s="10" t="s">
        <v>85</v>
      </c>
      <c r="C486" s="11">
        <v>0.1</v>
      </c>
      <c r="D486" s="10" t="s">
        <v>10</v>
      </c>
      <c r="E486" s="10"/>
      <c r="F486" s="10"/>
      <c r="G486" s="10"/>
      <c r="H486" s="12"/>
      <c r="I486" s="10"/>
      <c r="J486" s="10"/>
      <c r="K486" s="10"/>
      <c r="L486" s="10"/>
      <c r="M486" s="10"/>
      <c r="N486" s="10"/>
      <c r="O486" s="10"/>
      <c r="P486" s="10"/>
      <c r="Q486" s="13">
        <v>242.96666666666667</v>
      </c>
      <c r="R486" s="10"/>
      <c r="S486" s="10"/>
      <c r="T486" s="13"/>
      <c r="U486" s="13"/>
      <c r="V486" s="13"/>
      <c r="W486" s="13">
        <f>(243.64-Q486)*100/243.64</f>
        <v>0.2763640343676399</v>
      </c>
      <c r="X486" s="10" t="s">
        <v>14</v>
      </c>
      <c r="Y486" s="10"/>
    </row>
    <row r="487" spans="1:25" x14ac:dyDescent="0.3">
      <c r="A487" s="14" t="s">
        <v>86</v>
      </c>
      <c r="B487" s="14" t="s">
        <v>81</v>
      </c>
      <c r="C487" s="15">
        <v>0.2</v>
      </c>
      <c r="D487" s="14" t="s">
        <v>10</v>
      </c>
      <c r="E487" s="14"/>
      <c r="F487" s="14"/>
      <c r="G487" s="14"/>
      <c r="H487" s="16"/>
      <c r="I487" s="14"/>
      <c r="J487" s="14"/>
      <c r="K487" s="14"/>
      <c r="L487" s="14"/>
      <c r="M487" s="14"/>
      <c r="N487" s="14"/>
      <c r="O487" s="14"/>
      <c r="P487" s="14"/>
      <c r="Q487" s="17">
        <v>153.03333333333333</v>
      </c>
      <c r="R487" s="14"/>
      <c r="S487" s="14"/>
      <c r="T487" s="17"/>
      <c r="U487" s="17"/>
      <c r="V487" s="17"/>
      <c r="W487" s="17">
        <f>(153.73-Q487)*100/153.73</f>
        <v>0.45317548082134806</v>
      </c>
      <c r="X487" s="14" t="s">
        <v>14</v>
      </c>
      <c r="Y487" s="14"/>
    </row>
    <row r="488" spans="1:25" x14ac:dyDescent="0.3">
      <c r="A488" s="14" t="s">
        <v>87</v>
      </c>
      <c r="B488" s="14" t="s">
        <v>83</v>
      </c>
      <c r="C488" s="15">
        <v>0.1</v>
      </c>
      <c r="D488" s="14" t="s">
        <v>10</v>
      </c>
      <c r="E488" s="14"/>
      <c r="F488" s="14"/>
      <c r="G488" s="14"/>
      <c r="H488" s="16"/>
      <c r="I488" s="14"/>
      <c r="J488" s="14"/>
      <c r="K488" s="14"/>
      <c r="L488" s="14"/>
      <c r="M488" s="14"/>
      <c r="N488" s="14"/>
      <c r="O488" s="14"/>
      <c r="P488" s="14"/>
      <c r="Q488" s="17">
        <v>202.80000000000004</v>
      </c>
      <c r="R488" s="14"/>
      <c r="S488" s="14"/>
      <c r="T488" s="17"/>
      <c r="U488" s="17"/>
      <c r="V488" s="17"/>
      <c r="W488" s="17">
        <f>(202.96-Q488)*100/202.96</f>
        <v>7.8833267638927951E-2</v>
      </c>
      <c r="X488" s="14" t="s">
        <v>14</v>
      </c>
      <c r="Y488" s="14"/>
    </row>
    <row r="489" spans="1:25" x14ac:dyDescent="0.3">
      <c r="A489" s="14" t="s">
        <v>88</v>
      </c>
      <c r="B489" s="14" t="s">
        <v>85</v>
      </c>
      <c r="C489" s="15">
        <v>0.1</v>
      </c>
      <c r="D489" s="14" t="s">
        <v>10</v>
      </c>
      <c r="E489" s="14"/>
      <c r="F489" s="14"/>
      <c r="G489" s="14"/>
      <c r="H489" s="16"/>
      <c r="I489" s="14"/>
      <c r="J489" s="14"/>
      <c r="K489" s="14"/>
      <c r="L489" s="14"/>
      <c r="M489" s="14"/>
      <c r="N489" s="14"/>
      <c r="O489" s="14"/>
      <c r="P489" s="14"/>
      <c r="Q489" s="17">
        <v>242</v>
      </c>
      <c r="R489" s="14"/>
      <c r="S489" s="14"/>
      <c r="T489" s="17"/>
      <c r="U489" s="17"/>
      <c r="V489" s="17"/>
      <c r="W489" s="17">
        <f>(243.64-Q489)*100/243.64</f>
        <v>0.67312428172713279</v>
      </c>
      <c r="X489" s="14" t="s">
        <v>14</v>
      </c>
      <c r="Y489" s="14"/>
    </row>
    <row r="490" spans="1:25" x14ac:dyDescent="0.3">
      <c r="A490" s="10" t="s">
        <v>89</v>
      </c>
      <c r="B490" s="10" t="s">
        <v>90</v>
      </c>
      <c r="C490" s="11">
        <v>0.1</v>
      </c>
      <c r="D490" s="10"/>
      <c r="E490" s="10" t="s">
        <v>11</v>
      </c>
      <c r="F490" s="10"/>
      <c r="G490" s="10"/>
      <c r="H490" s="12"/>
      <c r="I490" s="10"/>
      <c r="J490" s="10"/>
      <c r="K490" s="10"/>
      <c r="L490" s="10"/>
      <c r="M490" s="10"/>
      <c r="N490" s="10"/>
      <c r="O490" s="10"/>
      <c r="P490" s="10"/>
      <c r="Q490" s="13">
        <v>140</v>
      </c>
      <c r="R490" s="10"/>
      <c r="S490" s="10"/>
      <c r="T490" s="13"/>
      <c r="U490" s="13"/>
      <c r="V490" s="13"/>
      <c r="W490" s="13">
        <f>(140.04-Q490)*100/140.04</f>
        <v>2.8563267637812084E-2</v>
      </c>
      <c r="X490" s="10" t="s">
        <v>14</v>
      </c>
      <c r="Y490" s="10"/>
    </row>
    <row r="491" spans="1:25" x14ac:dyDescent="0.3">
      <c r="A491" s="10" t="s">
        <v>91</v>
      </c>
      <c r="B491" s="10" t="s">
        <v>92</v>
      </c>
      <c r="C491" s="11">
        <v>0.1</v>
      </c>
      <c r="D491" s="10"/>
      <c r="E491" s="10" t="s">
        <v>11</v>
      </c>
      <c r="F491" s="10"/>
      <c r="G491" s="10"/>
      <c r="H491" s="12"/>
      <c r="I491" s="10"/>
      <c r="J491" s="10"/>
      <c r="K491" s="10"/>
      <c r="L491" s="10"/>
      <c r="M491" s="10"/>
      <c r="N491" s="10"/>
      <c r="O491" s="10"/>
      <c r="P491" s="10"/>
      <c r="Q491" s="13">
        <v>180.96666666666667</v>
      </c>
      <c r="R491" s="10"/>
      <c r="S491" s="10"/>
      <c r="T491" s="13"/>
      <c r="U491" s="13"/>
      <c r="V491" s="13"/>
      <c r="W491" s="13">
        <f>(Q491-180.77)*100/180.77</f>
        <v>0.10879386328852039</v>
      </c>
      <c r="X491" s="10" t="s">
        <v>14</v>
      </c>
      <c r="Y491" s="10"/>
    </row>
    <row r="492" spans="1:25" x14ac:dyDescent="0.3">
      <c r="A492" s="10" t="s">
        <v>93</v>
      </c>
      <c r="B492" s="10" t="s">
        <v>94</v>
      </c>
      <c r="C492" s="11">
        <v>0.1</v>
      </c>
      <c r="D492" s="10"/>
      <c r="E492" s="10" t="s">
        <v>11</v>
      </c>
      <c r="F492" s="10"/>
      <c r="G492" s="10"/>
      <c r="H492" s="12"/>
      <c r="I492" s="10"/>
      <c r="J492" s="10"/>
      <c r="K492" s="10"/>
      <c r="L492" s="10"/>
      <c r="M492" s="10"/>
      <c r="N492" s="10"/>
      <c r="O492" s="10"/>
      <c r="P492" s="10"/>
      <c r="Q492" s="13">
        <v>245.20000000000002</v>
      </c>
      <c r="R492" s="10"/>
      <c r="S492" s="10"/>
      <c r="T492" s="13"/>
      <c r="U492" s="13"/>
      <c r="V492" s="13"/>
      <c r="W492" s="13">
        <f>(255.34-Q492)*100/255.34</f>
        <v>3.9711756873188637</v>
      </c>
      <c r="X492" s="10" t="s">
        <v>14</v>
      </c>
      <c r="Y492" s="10"/>
    </row>
    <row r="493" spans="1:25" x14ac:dyDescent="0.3">
      <c r="A493" s="14" t="s">
        <v>95</v>
      </c>
      <c r="B493" s="14" t="s">
        <v>90</v>
      </c>
      <c r="C493" s="15">
        <v>0.1</v>
      </c>
      <c r="D493" s="14"/>
      <c r="E493" s="14" t="s">
        <v>11</v>
      </c>
      <c r="F493" s="14"/>
      <c r="G493" s="14"/>
      <c r="H493" s="16"/>
      <c r="I493" s="14"/>
      <c r="J493" s="14"/>
      <c r="K493" s="14"/>
      <c r="L493" s="14"/>
      <c r="M493" s="14"/>
      <c r="N493" s="14"/>
      <c r="O493" s="14"/>
      <c r="P493" s="14"/>
      <c r="Q493" s="17">
        <v>139.83333333333334</v>
      </c>
      <c r="R493" s="14"/>
      <c r="S493" s="14"/>
      <c r="T493" s="17"/>
      <c r="U493" s="17"/>
      <c r="V493" s="17"/>
      <c r="W493" s="17">
        <f>(140.04-Q493)*100/140.04</f>
        <v>0.14757688279537937</v>
      </c>
      <c r="X493" s="14" t="s">
        <v>14</v>
      </c>
      <c r="Y493" s="14"/>
    </row>
    <row r="494" spans="1:25" x14ac:dyDescent="0.3">
      <c r="A494" s="14" t="s">
        <v>96</v>
      </c>
      <c r="B494" s="14" t="s">
        <v>92</v>
      </c>
      <c r="C494" s="15">
        <v>0.1</v>
      </c>
      <c r="D494" s="14"/>
      <c r="E494" s="14" t="s">
        <v>11</v>
      </c>
      <c r="F494" s="14"/>
      <c r="G494" s="14"/>
      <c r="H494" s="16"/>
      <c r="I494" s="14"/>
      <c r="J494" s="14"/>
      <c r="K494" s="14"/>
      <c r="L494" s="14"/>
      <c r="M494" s="14"/>
      <c r="N494" s="14"/>
      <c r="O494" s="14"/>
      <c r="P494" s="14"/>
      <c r="Q494" s="17">
        <v>180.96666666666667</v>
      </c>
      <c r="R494" s="14"/>
      <c r="S494" s="14"/>
      <c r="T494" s="17"/>
      <c r="U494" s="17"/>
      <c r="V494" s="17"/>
      <c r="W494" s="17">
        <f>(Q494-180.77)*100/180.77</f>
        <v>0.10879386328852039</v>
      </c>
      <c r="X494" s="14" t="s">
        <v>14</v>
      </c>
      <c r="Y494" s="14"/>
    </row>
    <row r="495" spans="1:25" x14ac:dyDescent="0.3">
      <c r="A495" s="14" t="s">
        <v>97</v>
      </c>
      <c r="B495" s="14" t="s">
        <v>94</v>
      </c>
      <c r="C495" s="15">
        <v>0.1</v>
      </c>
      <c r="D495" s="14"/>
      <c r="E495" s="14" t="s">
        <v>11</v>
      </c>
      <c r="F495" s="14"/>
      <c r="G495" s="14"/>
      <c r="H495" s="16"/>
      <c r="I495" s="14"/>
      <c r="J495" s="14"/>
      <c r="K495" s="14"/>
      <c r="L495" s="14"/>
      <c r="M495" s="14"/>
      <c r="N495" s="14"/>
      <c r="O495" s="14"/>
      <c r="P495" s="14"/>
      <c r="Q495" s="17">
        <v>255.70000000000002</v>
      </c>
      <c r="R495" s="14"/>
      <c r="S495" s="14"/>
      <c r="T495" s="17"/>
      <c r="U495" s="17"/>
      <c r="V495" s="17"/>
      <c r="W495" s="17">
        <f>(Q495-255.34)*100/255.34</f>
        <v>0.14098848594032021</v>
      </c>
      <c r="X495" s="14" t="s">
        <v>14</v>
      </c>
      <c r="Y495" s="14"/>
    </row>
    <row r="496" spans="1:25" x14ac:dyDescent="0.3">
      <c r="A496" t="s">
        <v>1101</v>
      </c>
      <c r="B496" t="s">
        <v>1102</v>
      </c>
      <c r="C496" s="7">
        <v>3</v>
      </c>
      <c r="D496" t="s">
        <v>10</v>
      </c>
      <c r="E496" t="s">
        <v>11</v>
      </c>
      <c r="F496" t="s">
        <v>1103</v>
      </c>
      <c r="H496" t="s">
        <v>1104</v>
      </c>
      <c r="N496">
        <v>40806</v>
      </c>
      <c r="P496" s="8">
        <v>226.26666666666665</v>
      </c>
      <c r="Q496" s="8">
        <v>223.96666666666667</v>
      </c>
      <c r="R496" s="8"/>
      <c r="S496" s="8"/>
      <c r="T496" s="8">
        <v>224.93333333333331</v>
      </c>
      <c r="U496" s="8"/>
      <c r="V496" s="8"/>
      <c r="W496" s="8"/>
      <c r="X496" t="s">
        <v>14</v>
      </c>
      <c r="Y496" s="9" t="s">
        <v>15</v>
      </c>
    </row>
    <row r="497" spans="1:25" x14ac:dyDescent="0.3">
      <c r="A497" t="s">
        <v>1105</v>
      </c>
      <c r="B497" t="s">
        <v>1106</v>
      </c>
      <c r="C497" s="7">
        <v>7.7</v>
      </c>
      <c r="D497" t="s">
        <v>10</v>
      </c>
      <c r="E497" t="s">
        <v>11</v>
      </c>
      <c r="F497" t="s">
        <v>1107</v>
      </c>
      <c r="H497" t="s">
        <v>1108</v>
      </c>
      <c r="N497">
        <v>40812</v>
      </c>
      <c r="P497" s="8"/>
      <c r="Q497" s="8">
        <v>256.09999999999997</v>
      </c>
      <c r="R497" s="8"/>
      <c r="S497" s="8"/>
      <c r="T497" s="8">
        <v>250.83333333333334</v>
      </c>
      <c r="U497" s="8"/>
      <c r="V497" s="8"/>
      <c r="W497" s="8"/>
      <c r="X497" t="s">
        <v>14</v>
      </c>
      <c r="Y497" s="9" t="s">
        <v>15</v>
      </c>
    </row>
    <row r="498" spans="1:25" x14ac:dyDescent="0.3">
      <c r="A498" t="s">
        <v>1109</v>
      </c>
      <c r="B498" t="s">
        <v>1110</v>
      </c>
      <c r="C498" s="7">
        <v>9</v>
      </c>
      <c r="D498" t="s">
        <v>10</v>
      </c>
      <c r="E498" t="s">
        <v>11</v>
      </c>
      <c r="F498" t="s">
        <v>1111</v>
      </c>
      <c r="H498" t="s">
        <v>1112</v>
      </c>
      <c r="N498">
        <v>59316</v>
      </c>
      <c r="P498" s="8">
        <v>277.5</v>
      </c>
      <c r="Q498" s="8">
        <v>273.96666666666664</v>
      </c>
      <c r="R498" s="8"/>
      <c r="S498" s="8"/>
      <c r="T498" s="8"/>
      <c r="U498" s="8"/>
      <c r="V498" s="8">
        <v>278.56666666666666</v>
      </c>
      <c r="W498" s="8"/>
      <c r="X498" t="s">
        <v>14</v>
      </c>
      <c r="Y498" s="9" t="s">
        <v>15</v>
      </c>
    </row>
    <row r="499" spans="1:25" x14ac:dyDescent="0.3">
      <c r="A499" t="s">
        <v>1113</v>
      </c>
      <c r="B499" t="s">
        <v>862</v>
      </c>
      <c r="C499" s="7">
        <v>11.9</v>
      </c>
      <c r="D499" t="s">
        <v>10</v>
      </c>
      <c r="E499" t="s">
        <v>11</v>
      </c>
      <c r="F499" t="s">
        <v>1114</v>
      </c>
      <c r="H499" t="s">
        <v>1115</v>
      </c>
      <c r="N499">
        <v>1968718</v>
      </c>
      <c r="P499" s="8">
        <v>253.36666666666667</v>
      </c>
      <c r="Q499" s="8">
        <v>259.09999999999997</v>
      </c>
      <c r="R499" s="8"/>
      <c r="S499" s="8">
        <v>259.56666666666666</v>
      </c>
      <c r="T499" s="8">
        <v>252.83333333333334</v>
      </c>
      <c r="U499" s="8"/>
      <c r="V499" s="8"/>
      <c r="W499" s="8"/>
      <c r="X499" t="s">
        <v>14</v>
      </c>
      <c r="Y499" s="9" t="s">
        <v>15</v>
      </c>
    </row>
    <row r="500" spans="1:25" x14ac:dyDescent="0.3">
      <c r="A500" t="s">
        <v>1116</v>
      </c>
      <c r="B500" t="s">
        <v>1117</v>
      </c>
      <c r="C500" s="7">
        <v>8.6</v>
      </c>
      <c r="D500" t="s">
        <v>10</v>
      </c>
      <c r="E500" t="s">
        <v>11</v>
      </c>
      <c r="F500" t="s">
        <v>1118</v>
      </c>
      <c r="H500" t="s">
        <v>1119</v>
      </c>
      <c r="N500">
        <v>1968721</v>
      </c>
      <c r="P500" s="8">
        <v>285.03333333333336</v>
      </c>
      <c r="Q500" s="8">
        <v>282.2</v>
      </c>
      <c r="R500" s="8"/>
      <c r="S500" s="8"/>
      <c r="T500" s="8"/>
      <c r="U500" s="8"/>
      <c r="V500" s="9">
        <v>290.59999999999997</v>
      </c>
      <c r="X500" t="s">
        <v>14</v>
      </c>
      <c r="Y500" s="9" t="s">
        <v>15</v>
      </c>
    </row>
    <row r="501" spans="1:25" x14ac:dyDescent="0.3">
      <c r="A501" t="s">
        <v>1120</v>
      </c>
      <c r="B501" t="s">
        <v>757</v>
      </c>
      <c r="C501" s="7">
        <v>12.5</v>
      </c>
      <c r="D501" t="s">
        <v>10</v>
      </c>
      <c r="E501" t="s">
        <v>11</v>
      </c>
      <c r="F501" t="s">
        <v>1121</v>
      </c>
      <c r="H501" t="s">
        <v>1122</v>
      </c>
      <c r="N501">
        <v>39614</v>
      </c>
      <c r="P501" s="8">
        <v>293.90000000000003</v>
      </c>
      <c r="Q501" s="8">
        <v>292.26666666666665</v>
      </c>
      <c r="R501" s="8"/>
      <c r="S501" s="8"/>
      <c r="T501" s="8"/>
      <c r="U501" s="8"/>
      <c r="V501" s="8">
        <v>297.83333333333331</v>
      </c>
      <c r="W501" s="5"/>
      <c r="X501" t="s">
        <v>14</v>
      </c>
      <c r="Y501" s="9" t="s">
        <v>15</v>
      </c>
    </row>
    <row r="502" spans="1:25" x14ac:dyDescent="0.3">
      <c r="A502" t="s">
        <v>1123</v>
      </c>
      <c r="B502" t="s">
        <v>1124</v>
      </c>
      <c r="C502" s="7">
        <v>10</v>
      </c>
      <c r="D502" t="s">
        <v>10</v>
      </c>
      <c r="E502" t="s">
        <v>11</v>
      </c>
      <c r="F502" t="s">
        <v>1125</v>
      </c>
      <c r="H502" t="s">
        <v>1126</v>
      </c>
      <c r="N502">
        <v>60795</v>
      </c>
      <c r="P502" s="8">
        <v>284.73333333333329</v>
      </c>
      <c r="Q502" s="8">
        <v>280.60000000000002</v>
      </c>
      <c r="R502" s="8"/>
      <c r="S502" s="8"/>
      <c r="T502" s="8">
        <v>278.33333333333337</v>
      </c>
      <c r="U502" s="8"/>
      <c r="V502" s="8"/>
      <c r="W502" s="5"/>
      <c r="X502" t="s">
        <v>14</v>
      </c>
      <c r="Y502" s="9" t="s">
        <v>15</v>
      </c>
    </row>
    <row r="503" spans="1:25" x14ac:dyDescent="0.3">
      <c r="A503" t="s">
        <v>1127</v>
      </c>
      <c r="B503" t="s">
        <v>1128</v>
      </c>
      <c r="C503" s="7">
        <v>1</v>
      </c>
      <c r="D503" t="s">
        <v>10</v>
      </c>
      <c r="E503" t="s">
        <v>11</v>
      </c>
      <c r="F503" t="s">
        <v>1129</v>
      </c>
      <c r="H503" t="s">
        <v>1130</v>
      </c>
      <c r="N503">
        <v>1968717</v>
      </c>
      <c r="P503" s="8">
        <v>185.86666666666667</v>
      </c>
      <c r="Q503" s="8">
        <v>183.93333333333331</v>
      </c>
      <c r="R503" s="8"/>
      <c r="S503" s="8"/>
      <c r="T503" s="8"/>
      <c r="U503" s="8"/>
      <c r="V503" s="8"/>
      <c r="W503" s="5"/>
      <c r="X503" t="s">
        <v>14</v>
      </c>
      <c r="Y503" s="9" t="s">
        <v>15</v>
      </c>
    </row>
    <row r="504" spans="1:25" x14ac:dyDescent="0.3">
      <c r="A504" t="s">
        <v>1131</v>
      </c>
      <c r="B504" t="s">
        <v>987</v>
      </c>
      <c r="C504" s="7">
        <v>1</v>
      </c>
      <c r="D504" t="s">
        <v>10</v>
      </c>
      <c r="E504" t="s">
        <v>11</v>
      </c>
      <c r="F504" t="s">
        <v>1132</v>
      </c>
      <c r="H504" t="s">
        <v>1133</v>
      </c>
      <c r="N504">
        <v>63322</v>
      </c>
      <c r="P504" s="8">
        <v>212.83333333333334</v>
      </c>
      <c r="Q504" s="8"/>
      <c r="R504" s="8"/>
      <c r="S504" s="8"/>
      <c r="T504" s="8">
        <v>207.70000000000002</v>
      </c>
      <c r="U504" s="8"/>
      <c r="V504" s="8"/>
      <c r="W504" s="5"/>
      <c r="X504" t="s">
        <v>14</v>
      </c>
      <c r="Y504" s="9" t="s">
        <v>15</v>
      </c>
    </row>
    <row r="505" spans="1:25" x14ac:dyDescent="0.3">
      <c r="A505" t="s">
        <v>1134</v>
      </c>
      <c r="B505" t="s">
        <v>1135</v>
      </c>
      <c r="C505" s="7">
        <v>1.1000000000000001</v>
      </c>
      <c r="D505" t="s">
        <v>10</v>
      </c>
      <c r="E505" t="s">
        <v>11</v>
      </c>
      <c r="F505" t="s">
        <v>1136</v>
      </c>
      <c r="H505" t="s">
        <v>1137</v>
      </c>
      <c r="N505">
        <v>1968713</v>
      </c>
      <c r="P505" s="8">
        <v>211.53333333333333</v>
      </c>
      <c r="Q505" s="8"/>
      <c r="R505" s="8"/>
      <c r="S505" s="8"/>
      <c r="T505" s="8"/>
      <c r="U505" s="8"/>
      <c r="V505" s="8">
        <v>216.53333333333333</v>
      </c>
      <c r="W505" s="5"/>
      <c r="X505" t="s">
        <v>14</v>
      </c>
      <c r="Y505" s="9" t="s">
        <v>15</v>
      </c>
    </row>
    <row r="506" spans="1:25" x14ac:dyDescent="0.3">
      <c r="A506" t="s">
        <v>1138</v>
      </c>
      <c r="B506" t="s">
        <v>1139</v>
      </c>
      <c r="C506" s="7">
        <v>9.3000000000000007</v>
      </c>
      <c r="D506" t="s">
        <v>10</v>
      </c>
      <c r="E506" t="s">
        <v>11</v>
      </c>
      <c r="F506" t="s">
        <v>1140</v>
      </c>
      <c r="H506" t="s">
        <v>1141</v>
      </c>
      <c r="N506">
        <v>61968</v>
      </c>
      <c r="P506" s="8"/>
      <c r="Q506" s="8">
        <v>250.96666666666667</v>
      </c>
      <c r="R506" s="8"/>
      <c r="S506" s="8">
        <v>251.19999999999996</v>
      </c>
      <c r="T506" s="8">
        <v>239.76666666666665</v>
      </c>
      <c r="U506" s="8"/>
      <c r="V506" s="8"/>
      <c r="W506" s="5"/>
      <c r="X506" t="s">
        <v>14</v>
      </c>
      <c r="Y506" s="9" t="s">
        <v>15</v>
      </c>
    </row>
    <row r="507" spans="1:25" x14ac:dyDescent="0.3">
      <c r="A507" t="s">
        <v>1142</v>
      </c>
      <c r="B507" t="s">
        <v>1143</v>
      </c>
      <c r="C507" s="7">
        <v>1.3</v>
      </c>
      <c r="D507" t="s">
        <v>10</v>
      </c>
      <c r="E507" t="s">
        <v>11</v>
      </c>
      <c r="F507" t="s">
        <v>1144</v>
      </c>
      <c r="H507" t="s">
        <v>1145</v>
      </c>
      <c r="N507">
        <v>577187</v>
      </c>
      <c r="P507" s="8">
        <v>209.4</v>
      </c>
      <c r="Q507" s="8"/>
      <c r="R507" s="8"/>
      <c r="S507" s="8">
        <v>206.9</v>
      </c>
      <c r="T507" s="8">
        <v>201.26666666666668</v>
      </c>
      <c r="U507" s="8">
        <v>206.33333333333334</v>
      </c>
      <c r="V507" s="8">
        <v>211.4</v>
      </c>
      <c r="W507" s="5"/>
      <c r="X507" t="s">
        <v>14</v>
      </c>
      <c r="Y507" s="9" t="s">
        <v>15</v>
      </c>
    </row>
    <row r="508" spans="1:25" x14ac:dyDescent="0.3">
      <c r="A508" t="s">
        <v>1146</v>
      </c>
      <c r="B508" t="s">
        <v>1147</v>
      </c>
      <c r="C508" s="7">
        <v>13.6</v>
      </c>
      <c r="D508" t="s">
        <v>10</v>
      </c>
      <c r="E508" t="s">
        <v>11</v>
      </c>
      <c r="F508" t="s">
        <v>1148</v>
      </c>
      <c r="H508" t="s">
        <v>1149</v>
      </c>
      <c r="N508">
        <v>103020</v>
      </c>
      <c r="P508" s="8">
        <v>263.5</v>
      </c>
      <c r="Q508" s="8">
        <v>265.43333333333334</v>
      </c>
      <c r="R508" s="8"/>
      <c r="S508" s="8"/>
      <c r="T508" s="8"/>
      <c r="U508" s="8">
        <v>263.56666666666666</v>
      </c>
      <c r="V508" s="8">
        <v>268.56666666666666</v>
      </c>
      <c r="W508" s="5"/>
      <c r="X508" t="s">
        <v>14</v>
      </c>
      <c r="Y508" s="9" t="s">
        <v>15</v>
      </c>
    </row>
    <row r="509" spans="1:25" x14ac:dyDescent="0.3">
      <c r="A509" t="s">
        <v>1150</v>
      </c>
      <c r="B509" t="s">
        <v>1151</v>
      </c>
      <c r="C509" s="7">
        <v>13.5</v>
      </c>
      <c r="D509" t="s">
        <v>10</v>
      </c>
      <c r="E509" t="s">
        <v>11</v>
      </c>
      <c r="F509" t="s">
        <v>1152</v>
      </c>
      <c r="H509" t="s">
        <v>1153</v>
      </c>
      <c r="N509">
        <v>1968716</v>
      </c>
      <c r="P509" s="8">
        <v>245.30000000000004</v>
      </c>
      <c r="Q509" s="8">
        <v>249.4</v>
      </c>
      <c r="R509" s="8"/>
      <c r="S509" s="8">
        <v>249.13333333333333</v>
      </c>
      <c r="T509" s="8"/>
      <c r="U509" s="8">
        <v>246.4</v>
      </c>
      <c r="V509" s="8">
        <v>252.83333333333334</v>
      </c>
      <c r="W509" s="5"/>
      <c r="X509" t="s">
        <v>14</v>
      </c>
      <c r="Y509" s="9" t="s">
        <v>15</v>
      </c>
    </row>
    <row r="510" spans="1:25" x14ac:dyDescent="0.3">
      <c r="A510" t="s">
        <v>1154</v>
      </c>
      <c r="B510" t="s">
        <v>1155</v>
      </c>
      <c r="C510" s="7">
        <v>3</v>
      </c>
      <c r="D510" t="s">
        <v>10</v>
      </c>
      <c r="E510" t="s">
        <v>11</v>
      </c>
      <c r="F510" t="s">
        <v>1156</v>
      </c>
      <c r="H510" t="s">
        <v>1157</v>
      </c>
      <c r="N510">
        <v>102934</v>
      </c>
      <c r="P510" s="8">
        <v>207.1</v>
      </c>
      <c r="Q510" s="8">
        <v>204.03333333333333</v>
      </c>
      <c r="R510" s="8"/>
      <c r="S510" s="8"/>
      <c r="T510" s="8">
        <v>191.33333333333334</v>
      </c>
      <c r="U510" s="8"/>
      <c r="V510" s="8"/>
      <c r="W510" s="5"/>
      <c r="X510" t="s">
        <v>14</v>
      </c>
      <c r="Y510" s="9" t="s">
        <v>15</v>
      </c>
    </row>
    <row r="511" spans="1:25" x14ac:dyDescent="0.3">
      <c r="A511" t="s">
        <v>1158</v>
      </c>
      <c r="B511" t="s">
        <v>1159</v>
      </c>
      <c r="C511" s="7">
        <v>7.8</v>
      </c>
      <c r="D511" t="s">
        <v>10</v>
      </c>
      <c r="E511" t="s">
        <v>11</v>
      </c>
      <c r="F511" t="s">
        <v>1160</v>
      </c>
      <c r="H511" t="s">
        <v>1161</v>
      </c>
      <c r="N511">
        <v>57618</v>
      </c>
      <c r="P511" s="8">
        <v>264.16666666666669</v>
      </c>
      <c r="Q511" s="8"/>
      <c r="R511" s="8">
        <v>270.70000000000005</v>
      </c>
      <c r="S511" s="8"/>
      <c r="T511" s="8"/>
      <c r="U511" s="8">
        <v>271.7</v>
      </c>
      <c r="V511" s="8">
        <v>273.60000000000002</v>
      </c>
      <c r="W511" s="5"/>
      <c r="X511" t="s">
        <v>14</v>
      </c>
      <c r="Y511" s="9" t="s">
        <v>15</v>
      </c>
    </row>
    <row r="512" spans="1:25" x14ac:dyDescent="0.3">
      <c r="A512" s="10" t="s">
        <v>80</v>
      </c>
      <c r="B512" s="10" t="s">
        <v>81</v>
      </c>
      <c r="C512" s="11">
        <v>0.2</v>
      </c>
      <c r="D512" s="10" t="s">
        <v>10</v>
      </c>
      <c r="E512" s="10"/>
      <c r="F512" s="10"/>
      <c r="G512" s="10"/>
      <c r="H512" s="12"/>
      <c r="I512" s="10"/>
      <c r="J512" s="10"/>
      <c r="K512" s="10"/>
      <c r="L512" s="10"/>
      <c r="M512" s="10"/>
      <c r="N512" s="10"/>
      <c r="O512" s="10"/>
      <c r="P512" s="10"/>
      <c r="Q512" s="13">
        <v>153.6</v>
      </c>
      <c r="R512" s="10"/>
      <c r="S512" s="10"/>
      <c r="T512" s="13"/>
      <c r="U512" s="13"/>
      <c r="V512" s="13"/>
      <c r="W512" s="13">
        <f>(153.73-Q512)*100/153.73</f>
        <v>8.4563845703503199E-2</v>
      </c>
      <c r="X512" s="10" t="s">
        <v>14</v>
      </c>
      <c r="Y512" s="10"/>
    </row>
    <row r="513" spans="1:25" x14ac:dyDescent="0.3">
      <c r="A513" s="10" t="s">
        <v>82</v>
      </c>
      <c r="B513" s="10" t="s">
        <v>83</v>
      </c>
      <c r="C513" s="11">
        <v>0.1</v>
      </c>
      <c r="D513" s="10" t="s">
        <v>10</v>
      </c>
      <c r="E513" s="10"/>
      <c r="F513" s="10"/>
      <c r="G513" s="10"/>
      <c r="H513" s="12"/>
      <c r="I513" s="10"/>
      <c r="J513" s="10"/>
      <c r="K513" s="10"/>
      <c r="L513" s="10"/>
      <c r="M513" s="10"/>
      <c r="N513" s="10"/>
      <c r="O513" s="10"/>
      <c r="P513" s="10"/>
      <c r="Q513" s="13">
        <v>203.6</v>
      </c>
      <c r="R513" s="10"/>
      <c r="S513" s="10"/>
      <c r="T513" s="13"/>
      <c r="U513" s="13"/>
      <c r="V513" s="13"/>
      <c r="W513" s="13">
        <f>(Q513-202.96)*100/202.96</f>
        <v>0.31533307055576781</v>
      </c>
      <c r="X513" s="10" t="s">
        <v>14</v>
      </c>
      <c r="Y513" s="10"/>
    </row>
    <row r="514" spans="1:25" x14ac:dyDescent="0.3">
      <c r="A514" s="10" t="s">
        <v>84</v>
      </c>
      <c r="B514" s="10" t="s">
        <v>85</v>
      </c>
      <c r="C514" s="11">
        <v>0.1</v>
      </c>
      <c r="D514" s="10" t="s">
        <v>10</v>
      </c>
      <c r="E514" s="10"/>
      <c r="F514" s="10"/>
      <c r="G514" s="10"/>
      <c r="H514" s="12"/>
      <c r="I514" s="10"/>
      <c r="J514" s="10"/>
      <c r="K514" s="10"/>
      <c r="L514" s="10"/>
      <c r="M514" s="10"/>
      <c r="N514" s="10"/>
      <c r="O514" s="10"/>
      <c r="P514" s="10"/>
      <c r="Q514" s="13">
        <v>243.1</v>
      </c>
      <c r="R514" s="10"/>
      <c r="S514" s="10"/>
      <c r="T514" s="13"/>
      <c r="U514" s="13"/>
      <c r="V514" s="13"/>
      <c r="W514" s="13">
        <f>(243.64-Q514)*100/243.64</f>
        <v>0.22163848300771305</v>
      </c>
      <c r="X514" s="10" t="s">
        <v>14</v>
      </c>
      <c r="Y514" s="10"/>
    </row>
    <row r="515" spans="1:25" x14ac:dyDescent="0.3">
      <c r="A515" s="14" t="s">
        <v>86</v>
      </c>
      <c r="B515" s="14" t="s">
        <v>81</v>
      </c>
      <c r="C515" s="15">
        <v>0.2</v>
      </c>
      <c r="D515" s="14" t="s">
        <v>10</v>
      </c>
      <c r="E515" s="14"/>
      <c r="F515" s="14"/>
      <c r="G515" s="14"/>
      <c r="H515" s="16"/>
      <c r="I515" s="14"/>
      <c r="J515" s="14"/>
      <c r="K515" s="14"/>
      <c r="L515" s="14"/>
      <c r="M515" s="14"/>
      <c r="N515" s="14"/>
      <c r="O515" s="14"/>
      <c r="P515" s="14"/>
      <c r="Q515" s="17">
        <v>153.06666666666666</v>
      </c>
      <c r="R515" s="14"/>
      <c r="S515" s="14"/>
      <c r="T515" s="17"/>
      <c r="U515" s="17"/>
      <c r="V515" s="17"/>
      <c r="W515" s="17">
        <f>(153.73-Q515)*100/153.73</f>
        <v>0.43149244346147592</v>
      </c>
      <c r="X515" s="14" t="s">
        <v>14</v>
      </c>
      <c r="Y515" s="14"/>
    </row>
    <row r="516" spans="1:25" x14ac:dyDescent="0.3">
      <c r="A516" s="14" t="s">
        <v>87</v>
      </c>
      <c r="B516" s="14" t="s">
        <v>83</v>
      </c>
      <c r="C516" s="15">
        <v>0.1</v>
      </c>
      <c r="D516" s="14" t="s">
        <v>10</v>
      </c>
      <c r="E516" s="14"/>
      <c r="F516" s="14"/>
      <c r="G516" s="14"/>
      <c r="H516" s="16"/>
      <c r="I516" s="14"/>
      <c r="J516" s="14"/>
      <c r="K516" s="14"/>
      <c r="L516" s="14"/>
      <c r="M516" s="14"/>
      <c r="N516" s="14"/>
      <c r="O516" s="14"/>
      <c r="P516" s="14"/>
      <c r="Q516" s="17">
        <v>202.83333333333334</v>
      </c>
      <c r="R516" s="14"/>
      <c r="S516" s="14"/>
      <c r="T516" s="17"/>
      <c r="U516" s="17"/>
      <c r="V516" s="17"/>
      <c r="W516" s="17">
        <f>(202.96-Q516)*100/202.96</f>
        <v>6.2409670214162959E-2</v>
      </c>
      <c r="X516" s="14" t="s">
        <v>14</v>
      </c>
      <c r="Y516" s="14"/>
    </row>
    <row r="517" spans="1:25" x14ac:dyDescent="0.3">
      <c r="A517" s="14" t="s">
        <v>88</v>
      </c>
      <c r="B517" s="14" t="s">
        <v>85</v>
      </c>
      <c r="C517" s="15">
        <v>0.1</v>
      </c>
      <c r="D517" s="14" t="s">
        <v>10</v>
      </c>
      <c r="E517" s="14"/>
      <c r="F517" s="14"/>
      <c r="G517" s="14"/>
      <c r="H517" s="16"/>
      <c r="I517" s="14"/>
      <c r="J517" s="14"/>
      <c r="K517" s="14"/>
      <c r="L517" s="14"/>
      <c r="M517" s="14"/>
      <c r="N517" s="14"/>
      <c r="O517" s="14"/>
      <c r="P517" s="14"/>
      <c r="Q517" s="17">
        <v>242.13333333333333</v>
      </c>
      <c r="R517" s="14"/>
      <c r="S517" s="14"/>
      <c r="T517" s="17"/>
      <c r="U517" s="17"/>
      <c r="V517" s="17"/>
      <c r="W517" s="17">
        <f>(243.64-Q517)*100/243.64</f>
        <v>0.61839873036720605</v>
      </c>
      <c r="X517" s="14" t="s">
        <v>14</v>
      </c>
      <c r="Y517" s="14"/>
    </row>
    <row r="518" spans="1:25" x14ac:dyDescent="0.3">
      <c r="A518" s="10" t="s">
        <v>89</v>
      </c>
      <c r="B518" s="10" t="s">
        <v>90</v>
      </c>
      <c r="C518" s="11">
        <v>0.1</v>
      </c>
      <c r="D518" s="10"/>
      <c r="E518" s="10" t="s">
        <v>11</v>
      </c>
      <c r="F518" s="10"/>
      <c r="G518" s="10"/>
      <c r="H518" s="12"/>
      <c r="I518" s="10"/>
      <c r="J518" s="10"/>
      <c r="K518" s="10"/>
      <c r="L518" s="10"/>
      <c r="M518" s="10"/>
      <c r="N518" s="10"/>
      <c r="O518" s="10"/>
      <c r="P518" s="10"/>
      <c r="Q518" s="13">
        <v>140</v>
      </c>
      <c r="R518" s="10"/>
      <c r="S518" s="10"/>
      <c r="T518" s="13"/>
      <c r="U518" s="13"/>
      <c r="V518" s="13"/>
      <c r="W518" s="13">
        <f>(140.04-Q518)*100/140.04</f>
        <v>2.8563267637812084E-2</v>
      </c>
      <c r="X518" s="10" t="s">
        <v>14</v>
      </c>
      <c r="Y518" s="10"/>
    </row>
    <row r="519" spans="1:25" x14ac:dyDescent="0.3">
      <c r="A519" s="10" t="s">
        <v>91</v>
      </c>
      <c r="B519" s="10" t="s">
        <v>92</v>
      </c>
      <c r="C519" s="11">
        <v>0.1</v>
      </c>
      <c r="D519" s="10"/>
      <c r="E519" s="10" t="s">
        <v>11</v>
      </c>
      <c r="F519" s="10"/>
      <c r="G519" s="10"/>
      <c r="H519" s="12"/>
      <c r="I519" s="10"/>
      <c r="J519" s="10"/>
      <c r="K519" s="10"/>
      <c r="L519" s="10"/>
      <c r="M519" s="10"/>
      <c r="N519" s="10"/>
      <c r="O519" s="10"/>
      <c r="P519" s="10"/>
      <c r="Q519" s="13">
        <v>181</v>
      </c>
      <c r="R519" s="10"/>
      <c r="S519" s="10"/>
      <c r="T519" s="13"/>
      <c r="U519" s="13"/>
      <c r="V519" s="13"/>
      <c r="W519" s="13">
        <f>(Q519-180.77)*100/180.77</f>
        <v>0.12723350113403206</v>
      </c>
      <c r="X519" s="10" t="s">
        <v>14</v>
      </c>
      <c r="Y519" s="10"/>
    </row>
    <row r="520" spans="1:25" x14ac:dyDescent="0.3">
      <c r="A520" s="10" t="s">
        <v>93</v>
      </c>
      <c r="B520" s="10" t="s">
        <v>94</v>
      </c>
      <c r="C520" s="11">
        <v>0.1</v>
      </c>
      <c r="D520" s="10"/>
      <c r="E520" s="10" t="s">
        <v>11</v>
      </c>
      <c r="F520" s="10"/>
      <c r="G520" s="10"/>
      <c r="H520" s="12"/>
      <c r="I520" s="10"/>
      <c r="J520" s="10"/>
      <c r="K520" s="10"/>
      <c r="L520" s="10"/>
      <c r="M520" s="10"/>
      <c r="N520" s="10"/>
      <c r="O520" s="10"/>
      <c r="P520" s="10"/>
      <c r="Q520" s="13">
        <v>255.23333333333335</v>
      </c>
      <c r="R520" s="10"/>
      <c r="S520" s="10"/>
      <c r="T520" s="13"/>
      <c r="U520" s="13"/>
      <c r="V520" s="13"/>
      <c r="W520" s="13">
        <f>(255.34-Q520)*100/255.34</f>
        <v>4.1774366204533141E-2</v>
      </c>
      <c r="X520" s="10" t="s">
        <v>14</v>
      </c>
      <c r="Y520" s="10"/>
    </row>
    <row r="521" spans="1:25" x14ac:dyDescent="0.3">
      <c r="A521" s="14" t="s">
        <v>95</v>
      </c>
      <c r="B521" s="14" t="s">
        <v>90</v>
      </c>
      <c r="C521" s="15">
        <v>0.1</v>
      </c>
      <c r="D521" s="14"/>
      <c r="E521" s="14" t="s">
        <v>11</v>
      </c>
      <c r="F521" s="14"/>
      <c r="G521" s="14"/>
      <c r="H521" s="16"/>
      <c r="I521" s="14"/>
      <c r="J521" s="14"/>
      <c r="K521" s="14"/>
      <c r="L521" s="14"/>
      <c r="M521" s="14"/>
      <c r="N521" s="14"/>
      <c r="O521" s="14"/>
      <c r="P521" s="14"/>
      <c r="Q521" s="17">
        <v>139.63333333333333</v>
      </c>
      <c r="R521" s="14"/>
      <c r="S521" s="14"/>
      <c r="T521" s="17"/>
      <c r="U521" s="17"/>
      <c r="V521" s="17"/>
      <c r="W521" s="17">
        <f>(140.04-Q521)*100/140.04</f>
        <v>0.29039322098448039</v>
      </c>
      <c r="X521" s="14" t="s">
        <v>14</v>
      </c>
      <c r="Y521" s="14"/>
    </row>
    <row r="522" spans="1:25" x14ac:dyDescent="0.3">
      <c r="A522" s="14" t="s">
        <v>96</v>
      </c>
      <c r="B522" s="14" t="s">
        <v>92</v>
      </c>
      <c r="C522" s="15">
        <v>0.1</v>
      </c>
      <c r="D522" s="14"/>
      <c r="E522" s="14" t="s">
        <v>11</v>
      </c>
      <c r="F522" s="14"/>
      <c r="G522" s="14"/>
      <c r="H522" s="16"/>
      <c r="I522" s="14"/>
      <c r="J522" s="14"/>
      <c r="K522" s="14"/>
      <c r="L522" s="14"/>
      <c r="M522" s="14"/>
      <c r="N522" s="14"/>
      <c r="O522" s="14"/>
      <c r="P522" s="14"/>
      <c r="Q522" s="17">
        <v>180.63333333333333</v>
      </c>
      <c r="R522" s="14"/>
      <c r="S522" s="14"/>
      <c r="T522" s="17"/>
      <c r="U522" s="17"/>
      <c r="V522" s="17"/>
      <c r="W522" s="17">
        <f>(180.77-Q522)*100/180.77</f>
        <v>7.5602515166611983E-2</v>
      </c>
      <c r="X522" s="14" t="s">
        <v>14</v>
      </c>
      <c r="Y522" s="14"/>
    </row>
    <row r="523" spans="1:25" x14ac:dyDescent="0.3">
      <c r="A523" s="14" t="s">
        <v>97</v>
      </c>
      <c r="B523" s="14" t="s">
        <v>94</v>
      </c>
      <c r="C523" s="15">
        <v>0.1</v>
      </c>
      <c r="D523" s="14"/>
      <c r="E523" s="14" t="s">
        <v>11</v>
      </c>
      <c r="F523" s="14"/>
      <c r="G523" s="14"/>
      <c r="H523" s="16"/>
      <c r="I523" s="14"/>
      <c r="J523" s="14"/>
      <c r="K523" s="14"/>
      <c r="L523" s="14"/>
      <c r="M523" s="14"/>
      <c r="N523" s="14"/>
      <c r="O523" s="14"/>
      <c r="P523" s="14"/>
      <c r="Q523" s="17">
        <v>255.26666666666665</v>
      </c>
      <c r="R523" s="14"/>
      <c r="S523" s="14"/>
      <c r="T523" s="17"/>
      <c r="U523" s="17"/>
      <c r="V523" s="17"/>
      <c r="W523" s="17">
        <f>(255.34-Q523)*100/255.34</f>
        <v>2.871987676562697E-2</v>
      </c>
      <c r="X523" s="14" t="s">
        <v>14</v>
      </c>
      <c r="Y523" s="14"/>
    </row>
    <row r="524" spans="1:25" x14ac:dyDescent="0.3">
      <c r="A524" t="s">
        <v>1162</v>
      </c>
      <c r="B524" t="s">
        <v>1163</v>
      </c>
      <c r="C524" s="7">
        <v>11.2</v>
      </c>
      <c r="D524" t="s">
        <v>10</v>
      </c>
      <c r="E524" t="s">
        <v>11</v>
      </c>
      <c r="F524" t="s">
        <v>1107</v>
      </c>
      <c r="H524" t="s">
        <v>1164</v>
      </c>
      <c r="N524">
        <v>40855</v>
      </c>
      <c r="P524" s="8"/>
      <c r="Q524" s="8">
        <v>281.2</v>
      </c>
      <c r="R524" s="8">
        <v>281.06666666666666</v>
      </c>
      <c r="S524" s="8"/>
      <c r="T524" s="8">
        <v>265.83333333333331</v>
      </c>
      <c r="U524" s="8"/>
      <c r="V524" s="8"/>
      <c r="W524" s="8"/>
      <c r="X524" t="s">
        <v>14</v>
      </c>
      <c r="Y524" s="9" t="s">
        <v>15</v>
      </c>
    </row>
    <row r="525" spans="1:25" x14ac:dyDescent="0.3">
      <c r="A525" t="s">
        <v>1165</v>
      </c>
      <c r="B525" t="s">
        <v>1166</v>
      </c>
      <c r="C525" s="7">
        <v>13.1</v>
      </c>
      <c r="D525" t="s">
        <v>10</v>
      </c>
      <c r="E525" t="s">
        <v>11</v>
      </c>
      <c r="F525" t="s">
        <v>1111</v>
      </c>
      <c r="N525">
        <v>81309</v>
      </c>
      <c r="P525" s="8"/>
      <c r="Q525" s="8">
        <v>268.8</v>
      </c>
      <c r="R525" s="8">
        <v>268.7</v>
      </c>
      <c r="S525" s="8"/>
      <c r="T525" s="8">
        <v>258.06666666666666</v>
      </c>
      <c r="U525" s="8"/>
      <c r="V525" s="8"/>
      <c r="W525" s="8"/>
      <c r="X525" t="s">
        <v>14</v>
      </c>
      <c r="Y525" s="9" t="s">
        <v>15</v>
      </c>
    </row>
    <row r="526" spans="1:25" x14ac:dyDescent="0.3">
      <c r="A526" t="s">
        <v>1167</v>
      </c>
      <c r="B526" t="s">
        <v>1168</v>
      </c>
      <c r="C526" s="7">
        <v>18.7</v>
      </c>
      <c r="D526" t="s">
        <v>10</v>
      </c>
      <c r="E526" t="s">
        <v>11</v>
      </c>
      <c r="F526" t="s">
        <v>1114</v>
      </c>
      <c r="H526" t="s">
        <v>1169</v>
      </c>
      <c r="N526">
        <v>1968730</v>
      </c>
      <c r="P526" s="8"/>
      <c r="Q526" s="8"/>
      <c r="R526" s="8">
        <v>309.63333333333338</v>
      </c>
      <c r="S526" s="8"/>
      <c r="T526" s="8"/>
      <c r="U526" s="8"/>
      <c r="V526" s="8"/>
      <c r="W526" s="8"/>
      <c r="X526" t="s">
        <v>14</v>
      </c>
      <c r="Y526" s="9" t="s">
        <v>15</v>
      </c>
    </row>
    <row r="527" spans="1:25" x14ac:dyDescent="0.3">
      <c r="A527" t="s">
        <v>1170</v>
      </c>
      <c r="B527" t="s">
        <v>917</v>
      </c>
      <c r="C527" s="7">
        <v>5.7</v>
      </c>
      <c r="D527" t="s">
        <v>10</v>
      </c>
      <c r="E527" t="s">
        <v>11</v>
      </c>
      <c r="F527" t="s">
        <v>1118</v>
      </c>
      <c r="H527" t="s">
        <v>1171</v>
      </c>
      <c r="N527">
        <v>1258645</v>
      </c>
      <c r="P527" s="8">
        <v>231.33333333333334</v>
      </c>
      <c r="Q527" s="8">
        <v>211.43333333333331</v>
      </c>
      <c r="R527" s="8"/>
      <c r="S527" s="8"/>
      <c r="T527" s="8"/>
      <c r="U527" s="8"/>
      <c r="V527" s="9"/>
      <c r="X527" t="s">
        <v>14</v>
      </c>
      <c r="Y527" s="9" t="s">
        <v>15</v>
      </c>
    </row>
    <row r="528" spans="1:25" x14ac:dyDescent="0.3">
      <c r="A528" t="s">
        <v>1172</v>
      </c>
      <c r="B528" t="s">
        <v>1173</v>
      </c>
      <c r="C528" s="7">
        <v>5.0999999999999996</v>
      </c>
      <c r="D528" t="s">
        <v>10</v>
      </c>
      <c r="E528" t="s">
        <v>11</v>
      </c>
      <c r="F528" t="s">
        <v>1121</v>
      </c>
      <c r="H528" t="s">
        <v>1174</v>
      </c>
      <c r="N528">
        <v>46744</v>
      </c>
      <c r="P528" s="8">
        <v>235.9</v>
      </c>
      <c r="Q528" s="8">
        <v>239.80000000000004</v>
      </c>
      <c r="R528" s="8"/>
      <c r="S528" s="8">
        <v>239.63333333333333</v>
      </c>
      <c r="T528" s="8">
        <v>233.96666666666667</v>
      </c>
      <c r="U528" s="8"/>
      <c r="V528" s="8"/>
      <c r="W528" s="5"/>
      <c r="X528" t="s">
        <v>14</v>
      </c>
      <c r="Y528" s="9" t="s">
        <v>15</v>
      </c>
    </row>
    <row r="529" spans="1:25" x14ac:dyDescent="0.3">
      <c r="A529" t="s">
        <v>1175</v>
      </c>
      <c r="B529" t="s">
        <v>1176</v>
      </c>
      <c r="C529" s="7">
        <v>10.1</v>
      </c>
      <c r="D529" t="s">
        <v>10</v>
      </c>
      <c r="E529" t="s">
        <v>11</v>
      </c>
      <c r="F529" t="s">
        <v>1125</v>
      </c>
      <c r="H529" t="s">
        <v>1177</v>
      </c>
      <c r="N529">
        <v>1968726</v>
      </c>
      <c r="P529" s="8"/>
      <c r="Q529" s="8">
        <v>305.63333333333338</v>
      </c>
      <c r="R529" s="8"/>
      <c r="S529" s="8"/>
      <c r="T529" s="8">
        <v>306</v>
      </c>
      <c r="U529" s="8"/>
      <c r="V529" s="8"/>
      <c r="W529" s="5"/>
      <c r="X529" t="s">
        <v>14</v>
      </c>
      <c r="Y529" s="9" t="s">
        <v>15</v>
      </c>
    </row>
    <row r="530" spans="1:25" x14ac:dyDescent="0.3">
      <c r="A530" t="s">
        <v>1178</v>
      </c>
      <c r="B530" t="s">
        <v>1179</v>
      </c>
      <c r="C530" s="7">
        <v>13.9</v>
      </c>
      <c r="D530" t="s">
        <v>10</v>
      </c>
      <c r="E530" t="s">
        <v>11</v>
      </c>
      <c r="F530" t="s">
        <v>1129</v>
      </c>
      <c r="H530" t="s">
        <v>1180</v>
      </c>
      <c r="N530">
        <v>1968725</v>
      </c>
      <c r="P530" s="8">
        <v>279.13333333333338</v>
      </c>
      <c r="Q530" s="8">
        <v>282.16666666666669</v>
      </c>
      <c r="R530" s="8">
        <v>281.96666666666664</v>
      </c>
      <c r="S530" s="8"/>
      <c r="T530" s="8">
        <v>270.5333333333333</v>
      </c>
      <c r="U530" s="8"/>
      <c r="V530" s="8"/>
      <c r="W530" s="5"/>
      <c r="X530" t="s">
        <v>14</v>
      </c>
      <c r="Y530" s="9" t="s">
        <v>15</v>
      </c>
    </row>
    <row r="531" spans="1:25" x14ac:dyDescent="0.3">
      <c r="A531" t="s">
        <v>1181</v>
      </c>
      <c r="B531" t="s">
        <v>1182</v>
      </c>
      <c r="C531" s="7">
        <v>13.6</v>
      </c>
      <c r="D531" t="s">
        <v>10</v>
      </c>
      <c r="E531" t="s">
        <v>11</v>
      </c>
      <c r="F531" t="s">
        <v>1132</v>
      </c>
      <c r="H531" t="s">
        <v>1183</v>
      </c>
      <c r="N531">
        <v>1968724</v>
      </c>
      <c r="P531" s="8">
        <v>275.46666666666664</v>
      </c>
      <c r="Q531" s="8">
        <v>279.13333333333333</v>
      </c>
      <c r="R531" s="8">
        <v>278.86666666666673</v>
      </c>
      <c r="S531" s="8"/>
      <c r="T531" s="8">
        <v>267.93333333333334</v>
      </c>
      <c r="U531" s="8"/>
      <c r="V531" s="8"/>
      <c r="W531" s="5"/>
      <c r="X531" t="s">
        <v>14</v>
      </c>
      <c r="Y531" s="9" t="s">
        <v>15</v>
      </c>
    </row>
    <row r="532" spans="1:25" x14ac:dyDescent="0.3">
      <c r="A532" t="s">
        <v>1184</v>
      </c>
      <c r="B532" t="s">
        <v>979</v>
      </c>
      <c r="C532" s="7">
        <v>15.1</v>
      </c>
      <c r="D532" t="s">
        <v>10</v>
      </c>
      <c r="E532" t="s">
        <v>11</v>
      </c>
      <c r="F532" t="s">
        <v>1136</v>
      </c>
      <c r="H532" t="s">
        <v>1185</v>
      </c>
      <c r="N532">
        <v>1968727</v>
      </c>
      <c r="P532" s="8">
        <v>266.13333333333338</v>
      </c>
      <c r="Q532" s="8">
        <v>270.8</v>
      </c>
      <c r="R532" s="8"/>
      <c r="S532" s="8">
        <v>271</v>
      </c>
      <c r="T532" s="8">
        <v>272.9666666666667</v>
      </c>
      <c r="U532" s="8">
        <v>266.13333333333338</v>
      </c>
      <c r="V532" s="8">
        <v>272.43333333333334</v>
      </c>
      <c r="W532" s="5"/>
      <c r="X532" t="s">
        <v>14</v>
      </c>
      <c r="Y532" s="9" t="s">
        <v>15</v>
      </c>
    </row>
    <row r="533" spans="1:25" x14ac:dyDescent="0.3">
      <c r="A533" t="s">
        <v>1186</v>
      </c>
      <c r="B533" t="s">
        <v>1187</v>
      </c>
      <c r="C533" s="7">
        <v>7.3</v>
      </c>
      <c r="D533" t="s">
        <v>10</v>
      </c>
      <c r="E533" t="s">
        <v>11</v>
      </c>
      <c r="F533" t="s">
        <v>1140</v>
      </c>
      <c r="H533" t="s">
        <v>1188</v>
      </c>
      <c r="N533">
        <v>40319</v>
      </c>
      <c r="P533" s="8">
        <v>255.80000000000004</v>
      </c>
      <c r="Q533" s="8">
        <v>252.63333333333333</v>
      </c>
      <c r="R533" s="8"/>
      <c r="S533" s="8"/>
      <c r="T533" s="8"/>
      <c r="U533" s="8"/>
      <c r="V533" s="8">
        <v>259.43333333333334</v>
      </c>
      <c r="W533" s="5"/>
      <c r="X533" t="s">
        <v>14</v>
      </c>
      <c r="Y533" s="9" t="s">
        <v>15</v>
      </c>
    </row>
    <row r="534" spans="1:25" x14ac:dyDescent="0.3">
      <c r="A534" t="s">
        <v>1189</v>
      </c>
      <c r="B534" t="s">
        <v>1190</v>
      </c>
      <c r="C534" s="7">
        <v>8.9</v>
      </c>
      <c r="D534" t="s">
        <v>10</v>
      </c>
      <c r="E534" t="s">
        <v>11</v>
      </c>
      <c r="F534" t="s">
        <v>1144</v>
      </c>
      <c r="H534" t="s">
        <v>1191</v>
      </c>
      <c r="N534">
        <v>60194</v>
      </c>
      <c r="P534" s="8">
        <v>299.4666666666667</v>
      </c>
      <c r="Q534" s="8">
        <v>296.73333333333329</v>
      </c>
      <c r="R534" s="8"/>
      <c r="S534" s="8"/>
      <c r="T534" s="8"/>
      <c r="U534" s="8"/>
      <c r="V534" s="8">
        <v>305.86666666666667</v>
      </c>
      <c r="W534" s="5"/>
      <c r="X534" t="s">
        <v>14</v>
      </c>
      <c r="Y534" s="9" t="s">
        <v>15</v>
      </c>
    </row>
    <row r="535" spans="1:25" x14ac:dyDescent="0.3">
      <c r="A535" t="s">
        <v>1192</v>
      </c>
      <c r="B535" t="s">
        <v>1193</v>
      </c>
      <c r="C535" s="7">
        <v>1</v>
      </c>
      <c r="D535" t="s">
        <v>10</v>
      </c>
      <c r="E535" t="s">
        <v>11</v>
      </c>
      <c r="F535" t="s">
        <v>1148</v>
      </c>
      <c r="H535" t="s">
        <v>1194</v>
      </c>
      <c r="N535">
        <v>1968722</v>
      </c>
      <c r="P535" s="8">
        <v>214.66666666666666</v>
      </c>
      <c r="Q535" s="8"/>
      <c r="R535" s="8"/>
      <c r="S535" s="8"/>
      <c r="T535" s="8">
        <v>213.5</v>
      </c>
      <c r="U535" s="8"/>
      <c r="V535" s="8"/>
      <c r="W535" s="5"/>
      <c r="X535" t="s">
        <v>14</v>
      </c>
      <c r="Y535" s="9" t="s">
        <v>15</v>
      </c>
    </row>
    <row r="536" spans="1:25" x14ac:dyDescent="0.3">
      <c r="A536" t="s">
        <v>1195</v>
      </c>
      <c r="B536" t="s">
        <v>1196</v>
      </c>
      <c r="C536" s="7">
        <v>1</v>
      </c>
      <c r="D536" t="s">
        <v>10</v>
      </c>
      <c r="E536" t="s">
        <v>11</v>
      </c>
      <c r="F536" t="s">
        <v>1152</v>
      </c>
      <c r="H536" t="s">
        <v>1197</v>
      </c>
      <c r="N536">
        <v>103459</v>
      </c>
      <c r="P536" s="8">
        <v>211.66666666666666</v>
      </c>
      <c r="Q536" s="8">
        <v>212.69999999999996</v>
      </c>
      <c r="R536" s="8"/>
      <c r="S536" s="8"/>
      <c r="T536" s="8">
        <v>213.63333333333333</v>
      </c>
      <c r="U536" s="8"/>
      <c r="V536" s="8"/>
      <c r="W536" s="5"/>
      <c r="X536" t="s">
        <v>14</v>
      </c>
      <c r="Y536" s="9" t="s">
        <v>15</v>
      </c>
    </row>
    <row r="537" spans="1:25" x14ac:dyDescent="0.3">
      <c r="A537" t="s">
        <v>1198</v>
      </c>
      <c r="B537" t="s">
        <v>1199</v>
      </c>
      <c r="C537" s="7">
        <v>1.2</v>
      </c>
      <c r="D537" t="s">
        <v>10</v>
      </c>
      <c r="E537" t="s">
        <v>11</v>
      </c>
      <c r="H537" t="s">
        <v>1200</v>
      </c>
      <c r="N537">
        <v>1968728</v>
      </c>
      <c r="P537" s="8">
        <v>273.90000000000003</v>
      </c>
      <c r="Q537" s="8">
        <v>273.13333333333333</v>
      </c>
      <c r="R537" s="8"/>
      <c r="S537" s="8"/>
      <c r="T537" s="8">
        <v>282.33333333333331</v>
      </c>
      <c r="U537" s="8"/>
      <c r="V537" s="8"/>
      <c r="W537" s="5"/>
      <c r="X537" t="s">
        <v>14</v>
      </c>
      <c r="Y537" s="9" t="s">
        <v>15</v>
      </c>
    </row>
    <row r="538" spans="1:25" x14ac:dyDescent="0.3">
      <c r="A538" t="s">
        <v>1201</v>
      </c>
      <c r="B538" t="s">
        <v>1202</v>
      </c>
      <c r="C538" s="7">
        <v>0.9</v>
      </c>
      <c r="D538" t="s">
        <v>10</v>
      </c>
      <c r="E538" t="s">
        <v>11</v>
      </c>
      <c r="H538" t="s">
        <v>1203</v>
      </c>
      <c r="N538">
        <v>1968731</v>
      </c>
      <c r="P538" s="8">
        <v>201.56666666666669</v>
      </c>
      <c r="Q538" s="8">
        <v>202.6</v>
      </c>
      <c r="R538" s="8"/>
      <c r="S538" s="8"/>
      <c r="T538" s="8">
        <v>201.43333333333331</v>
      </c>
      <c r="U538" s="8"/>
      <c r="V538" s="8"/>
      <c r="W538" s="5"/>
      <c r="X538" t="s">
        <v>14</v>
      </c>
      <c r="Y538" s="9" t="s">
        <v>15</v>
      </c>
    </row>
    <row r="539" spans="1:25" x14ac:dyDescent="0.3">
      <c r="A539" t="s">
        <v>1204</v>
      </c>
      <c r="B539" t="s">
        <v>1205</v>
      </c>
      <c r="C539" s="7">
        <v>17.600000000000001</v>
      </c>
      <c r="D539" t="s">
        <v>10</v>
      </c>
      <c r="E539" t="s">
        <v>11</v>
      </c>
      <c r="H539" t="s">
        <v>1206</v>
      </c>
      <c r="N539">
        <v>89708</v>
      </c>
      <c r="P539" s="8">
        <v>325.83333333333331</v>
      </c>
      <c r="Q539" s="8"/>
      <c r="R539" s="8">
        <v>326.93333333333334</v>
      </c>
      <c r="S539" s="8"/>
      <c r="T539" s="8"/>
      <c r="U539" s="8"/>
      <c r="V539" s="8">
        <v>329.63333333333333</v>
      </c>
      <c r="W539" s="5"/>
      <c r="X539" t="s">
        <v>14</v>
      </c>
      <c r="Y539" s="9" t="s">
        <v>15</v>
      </c>
    </row>
    <row r="540" spans="1:25" x14ac:dyDescent="0.3">
      <c r="A540" t="s">
        <v>1207</v>
      </c>
      <c r="B540" t="s">
        <v>1208</v>
      </c>
      <c r="C540" s="7">
        <v>0.9</v>
      </c>
      <c r="D540" t="s">
        <v>10</v>
      </c>
      <c r="E540" t="s">
        <v>11</v>
      </c>
      <c r="H540" t="s">
        <v>1209</v>
      </c>
      <c r="N540">
        <v>41558</v>
      </c>
      <c r="P540" s="8">
        <v>192.1</v>
      </c>
      <c r="Q540" s="8">
        <v>188.76666666666665</v>
      </c>
      <c r="R540" s="8"/>
      <c r="S540" s="8"/>
      <c r="T540" s="8"/>
      <c r="U540" s="8"/>
      <c r="V540" s="8"/>
      <c r="W540" s="5"/>
      <c r="X540" t="s">
        <v>14</v>
      </c>
      <c r="Y540" s="9" t="s">
        <v>15</v>
      </c>
    </row>
    <row r="541" spans="1:25" x14ac:dyDescent="0.3">
      <c r="A541" t="s">
        <v>1210</v>
      </c>
      <c r="B541" t="s">
        <v>556</v>
      </c>
      <c r="C541" s="7">
        <v>1.3</v>
      </c>
      <c r="D541" t="s">
        <v>10</v>
      </c>
      <c r="E541" t="s">
        <v>11</v>
      </c>
      <c r="H541" t="s">
        <v>1211</v>
      </c>
      <c r="N541">
        <v>1968732</v>
      </c>
      <c r="P541" s="8">
        <v>212.66666666666666</v>
      </c>
      <c r="Q541" s="8">
        <v>217.20000000000002</v>
      </c>
      <c r="R541" s="8">
        <v>217.03333333333333</v>
      </c>
      <c r="S541" s="8"/>
      <c r="T541" s="8">
        <v>209.1</v>
      </c>
      <c r="U541" s="8"/>
      <c r="V541" s="8"/>
      <c r="W541" s="5"/>
      <c r="X541" t="s">
        <v>14</v>
      </c>
      <c r="Y541" s="9" t="s">
        <v>15</v>
      </c>
    </row>
    <row r="542" spans="1:25" x14ac:dyDescent="0.3">
      <c r="A542" t="s">
        <v>1212</v>
      </c>
      <c r="B542" t="s">
        <v>1213</v>
      </c>
      <c r="C542" s="7">
        <v>0.9</v>
      </c>
      <c r="D542" t="s">
        <v>10</v>
      </c>
      <c r="E542" t="s">
        <v>11</v>
      </c>
      <c r="F542" t="s">
        <v>1160</v>
      </c>
      <c r="H542" t="s">
        <v>1214</v>
      </c>
      <c r="N542">
        <v>1968729</v>
      </c>
      <c r="P542" s="8"/>
      <c r="Q542" s="8">
        <v>199.83333333333334</v>
      </c>
      <c r="R542" s="8"/>
      <c r="S542" s="8"/>
      <c r="T542" s="8"/>
      <c r="U542" s="8"/>
      <c r="V542" s="8">
        <v>214.46666666666667</v>
      </c>
      <c r="W542" s="5"/>
      <c r="X542" t="s">
        <v>14</v>
      </c>
      <c r="Y542" s="9" t="s">
        <v>15</v>
      </c>
    </row>
    <row r="543" spans="1:25" x14ac:dyDescent="0.3">
      <c r="A543" s="10" t="s">
        <v>80</v>
      </c>
      <c r="B543" s="10" t="s">
        <v>81</v>
      </c>
      <c r="C543" s="11">
        <v>0.2</v>
      </c>
      <c r="D543" s="10" t="s">
        <v>10</v>
      </c>
      <c r="E543" s="10"/>
      <c r="F543" s="10"/>
      <c r="G543" s="10"/>
      <c r="H543" s="12"/>
      <c r="I543" s="10"/>
      <c r="J543" s="10"/>
      <c r="K543" s="10"/>
      <c r="L543" s="10"/>
      <c r="M543" s="10"/>
      <c r="N543" s="10"/>
      <c r="O543" s="10"/>
      <c r="P543" s="10"/>
      <c r="Q543" s="13">
        <v>153.6</v>
      </c>
      <c r="R543" s="10"/>
      <c r="S543" s="10"/>
      <c r="T543" s="13"/>
      <c r="U543" s="13"/>
      <c r="V543" s="13"/>
      <c r="W543" s="13">
        <f>(153.73-Q543)*100/153.73</f>
        <v>8.4563845703503199E-2</v>
      </c>
      <c r="X543" s="10" t="s">
        <v>14</v>
      </c>
      <c r="Y543" s="10"/>
    </row>
    <row r="544" spans="1:25" x14ac:dyDescent="0.3">
      <c r="A544" s="10" t="s">
        <v>82</v>
      </c>
      <c r="B544" s="10" t="s">
        <v>83</v>
      </c>
      <c r="C544" s="11">
        <v>0.1</v>
      </c>
      <c r="D544" s="10" t="s">
        <v>10</v>
      </c>
      <c r="E544" s="10"/>
      <c r="F544" s="10"/>
      <c r="G544" s="10"/>
      <c r="H544" s="12"/>
      <c r="I544" s="10"/>
      <c r="J544" s="10"/>
      <c r="K544" s="10"/>
      <c r="L544" s="10"/>
      <c r="M544" s="10"/>
      <c r="N544" s="10"/>
      <c r="O544" s="10"/>
      <c r="P544" s="10"/>
      <c r="Q544" s="13">
        <v>203.6</v>
      </c>
      <c r="R544" s="10"/>
      <c r="S544" s="10"/>
      <c r="T544" s="13"/>
      <c r="U544" s="13"/>
      <c r="V544" s="13"/>
      <c r="W544" s="13">
        <f>(Q544-202.96)*100/202.96</f>
        <v>0.31533307055576781</v>
      </c>
      <c r="X544" s="10" t="s">
        <v>14</v>
      </c>
      <c r="Y544" s="10"/>
    </row>
    <row r="545" spans="1:25" x14ac:dyDescent="0.3">
      <c r="A545" s="10" t="s">
        <v>84</v>
      </c>
      <c r="B545" s="10" t="s">
        <v>85</v>
      </c>
      <c r="C545" s="11">
        <v>0.1</v>
      </c>
      <c r="D545" s="10" t="s">
        <v>10</v>
      </c>
      <c r="E545" s="10"/>
      <c r="F545" s="10"/>
      <c r="G545" s="10"/>
      <c r="H545" s="12"/>
      <c r="I545" s="10"/>
      <c r="J545" s="10"/>
      <c r="K545" s="10"/>
      <c r="L545" s="10"/>
      <c r="M545" s="10"/>
      <c r="N545" s="10"/>
      <c r="O545" s="10"/>
      <c r="P545" s="10"/>
      <c r="Q545" s="13">
        <v>243.06666666666669</v>
      </c>
      <c r="R545" s="10"/>
      <c r="S545" s="10"/>
      <c r="T545" s="13"/>
      <c r="U545" s="13"/>
      <c r="V545" s="13"/>
      <c r="W545" s="13">
        <f>(243.64-Q545)*100/243.64</f>
        <v>0.2353198708476831</v>
      </c>
      <c r="X545" s="10" t="s">
        <v>14</v>
      </c>
      <c r="Y545" s="10"/>
    </row>
    <row r="546" spans="1:25" x14ac:dyDescent="0.3">
      <c r="A546" s="14" t="s">
        <v>86</v>
      </c>
      <c r="B546" s="14" t="s">
        <v>81</v>
      </c>
      <c r="C546" s="15">
        <v>0.2</v>
      </c>
      <c r="D546" s="14" t="s">
        <v>10</v>
      </c>
      <c r="E546" s="14"/>
      <c r="F546" s="14"/>
      <c r="G546" s="14"/>
      <c r="H546" s="16"/>
      <c r="I546" s="14"/>
      <c r="J546" s="14"/>
      <c r="K546" s="14"/>
      <c r="L546" s="14"/>
      <c r="M546" s="14"/>
      <c r="N546" s="14"/>
      <c r="O546" s="14"/>
      <c r="P546" s="14"/>
      <c r="Q546" s="17">
        <v>153.19999999999999</v>
      </c>
      <c r="R546" s="14"/>
      <c r="S546" s="14"/>
      <c r="T546" s="17"/>
      <c r="U546" s="17"/>
      <c r="V546" s="17"/>
      <c r="W546" s="17">
        <f>(153.73-Q546)*100/153.73</f>
        <v>0.34476029402198738</v>
      </c>
      <c r="X546" s="14" t="s">
        <v>14</v>
      </c>
      <c r="Y546" s="14"/>
    </row>
    <row r="547" spans="1:25" x14ac:dyDescent="0.3">
      <c r="A547" s="14" t="s">
        <v>87</v>
      </c>
      <c r="B547" s="14" t="s">
        <v>83</v>
      </c>
      <c r="C547" s="15">
        <v>0.1</v>
      </c>
      <c r="D547" s="14" t="s">
        <v>10</v>
      </c>
      <c r="E547" s="14"/>
      <c r="F547" s="14"/>
      <c r="G547" s="14"/>
      <c r="H547" s="16"/>
      <c r="I547" s="14"/>
      <c r="J547" s="14"/>
      <c r="K547" s="14"/>
      <c r="L547" s="14"/>
      <c r="M547" s="14"/>
      <c r="N547" s="14"/>
      <c r="O547" s="14"/>
      <c r="P547" s="14"/>
      <c r="Q547" s="17">
        <v>202.96666666666667</v>
      </c>
      <c r="R547" s="14"/>
      <c r="S547" s="14"/>
      <c r="T547" s="17"/>
      <c r="U547" s="17"/>
      <c r="V547" s="17"/>
      <c r="W547" s="17">
        <f>(202.96-Q547)*100/202.96</f>
        <v>-3.2847194849529972E-3</v>
      </c>
      <c r="X547" s="14" t="s">
        <v>14</v>
      </c>
      <c r="Y547" s="14"/>
    </row>
    <row r="548" spans="1:25" x14ac:dyDescent="0.3">
      <c r="A548" s="14" t="s">
        <v>88</v>
      </c>
      <c r="B548" s="14" t="s">
        <v>85</v>
      </c>
      <c r="C548" s="15">
        <v>0.1</v>
      </c>
      <c r="D548" s="14" t="s">
        <v>10</v>
      </c>
      <c r="E548" s="14"/>
      <c r="F548" s="14"/>
      <c r="G548" s="14"/>
      <c r="H548" s="16"/>
      <c r="I548" s="14"/>
      <c r="J548" s="14"/>
      <c r="K548" s="14"/>
      <c r="L548" s="14"/>
      <c r="M548" s="14"/>
      <c r="N548" s="14"/>
      <c r="O548" s="14"/>
      <c r="P548" s="14"/>
      <c r="Q548" s="17">
        <v>242.36666666666667</v>
      </c>
      <c r="R548" s="14"/>
      <c r="S548" s="14"/>
      <c r="T548" s="17"/>
      <c r="U548" s="17"/>
      <c r="V548" s="17"/>
      <c r="W548" s="17">
        <f>(243.64-Q548)*100/243.64</f>
        <v>0.52262901548732232</v>
      </c>
      <c r="X548" s="14" t="s">
        <v>14</v>
      </c>
      <c r="Y548" s="14"/>
    </row>
    <row r="549" spans="1:25" x14ac:dyDescent="0.3">
      <c r="A549" s="10" t="s">
        <v>89</v>
      </c>
      <c r="B549" s="10" t="s">
        <v>90</v>
      </c>
      <c r="C549" s="11">
        <v>0.1</v>
      </c>
      <c r="D549" s="10"/>
      <c r="E549" s="10" t="s">
        <v>11</v>
      </c>
      <c r="F549" s="10"/>
      <c r="G549" s="10"/>
      <c r="H549" s="12"/>
      <c r="I549" s="10"/>
      <c r="J549" s="10"/>
      <c r="K549" s="10"/>
      <c r="L549" s="10"/>
      <c r="M549" s="10"/>
      <c r="N549" s="10"/>
      <c r="O549" s="10"/>
      <c r="P549" s="10"/>
      <c r="Q549" s="13">
        <v>140</v>
      </c>
      <c r="R549" s="10"/>
      <c r="S549" s="10"/>
      <c r="T549" s="13"/>
      <c r="U549" s="13"/>
      <c r="V549" s="13"/>
      <c r="W549" s="13">
        <f>(140.04-Q549)*100/140.04</f>
        <v>2.8563267637812084E-2</v>
      </c>
      <c r="X549" s="10" t="s">
        <v>14</v>
      </c>
      <c r="Y549" s="10"/>
    </row>
    <row r="550" spans="1:25" x14ac:dyDescent="0.3">
      <c r="A550" s="10" t="s">
        <v>91</v>
      </c>
      <c r="B550" s="10" t="s">
        <v>92</v>
      </c>
      <c r="C550" s="11">
        <v>0.1</v>
      </c>
      <c r="D550" s="10"/>
      <c r="E550" s="10" t="s">
        <v>11</v>
      </c>
      <c r="F550" s="10"/>
      <c r="G550" s="10"/>
      <c r="H550" s="12"/>
      <c r="I550" s="10"/>
      <c r="J550" s="10"/>
      <c r="K550" s="10"/>
      <c r="L550" s="10"/>
      <c r="M550" s="10"/>
      <c r="N550" s="10"/>
      <c r="O550" s="10"/>
      <c r="P550" s="10"/>
      <c r="Q550" s="13">
        <v>180.93333333333331</v>
      </c>
      <c r="R550" s="10"/>
      <c r="S550" s="10"/>
      <c r="T550" s="13"/>
      <c r="U550" s="13"/>
      <c r="V550" s="13"/>
      <c r="W550" s="13">
        <f>(Q550-180.77)*100/180.77</f>
        <v>9.0354225442993014E-2</v>
      </c>
      <c r="X550" s="10" t="s">
        <v>14</v>
      </c>
      <c r="Y550" s="10"/>
    </row>
    <row r="551" spans="1:25" x14ac:dyDescent="0.3">
      <c r="A551" s="10" t="s">
        <v>93</v>
      </c>
      <c r="B551" s="10" t="s">
        <v>94</v>
      </c>
      <c r="C551" s="11">
        <v>0.1</v>
      </c>
      <c r="D551" s="10"/>
      <c r="E551" s="10" t="s">
        <v>11</v>
      </c>
      <c r="F551" s="10"/>
      <c r="G551" s="10"/>
      <c r="H551" s="12"/>
      <c r="I551" s="10"/>
      <c r="J551" s="10"/>
      <c r="K551" s="10"/>
      <c r="L551" s="10"/>
      <c r="M551" s="10"/>
      <c r="N551" s="10"/>
      <c r="O551" s="10"/>
      <c r="P551" s="10"/>
      <c r="Q551" s="13">
        <v>255.1</v>
      </c>
      <c r="R551" s="10"/>
      <c r="S551" s="10"/>
      <c r="T551" s="13"/>
      <c r="U551" s="13"/>
      <c r="V551" s="13"/>
      <c r="W551" s="13">
        <f>(255.34-Q551)*100/255.34</f>
        <v>9.3992323960213481E-2</v>
      </c>
      <c r="X551" s="10" t="s">
        <v>14</v>
      </c>
      <c r="Y551" s="10"/>
    </row>
    <row r="552" spans="1:25" x14ac:dyDescent="0.3">
      <c r="A552" s="14" t="s">
        <v>95</v>
      </c>
      <c r="B552" s="14" t="s">
        <v>90</v>
      </c>
      <c r="C552" s="15">
        <v>0.1</v>
      </c>
      <c r="D552" s="14"/>
      <c r="E552" s="14" t="s">
        <v>11</v>
      </c>
      <c r="F552" s="14"/>
      <c r="G552" s="14"/>
      <c r="H552" s="16"/>
      <c r="I552" s="14"/>
      <c r="J552" s="14"/>
      <c r="K552" s="14"/>
      <c r="L552" s="14"/>
      <c r="M552" s="14"/>
      <c r="N552" s="14"/>
      <c r="O552" s="14"/>
      <c r="P552" s="14"/>
      <c r="Q552" s="17">
        <v>139.6</v>
      </c>
      <c r="R552" s="14"/>
      <c r="S552" s="14"/>
      <c r="T552" s="17"/>
      <c r="U552" s="17"/>
      <c r="V552" s="17"/>
      <c r="W552" s="17">
        <f>(140.04-Q552)*100/140.04</f>
        <v>0.31419594401599382</v>
      </c>
      <c r="X552" s="14" t="s">
        <v>14</v>
      </c>
      <c r="Y552" s="14"/>
    </row>
    <row r="553" spans="1:25" x14ac:dyDescent="0.3">
      <c r="A553" s="14" t="s">
        <v>96</v>
      </c>
      <c r="B553" s="14" t="s">
        <v>92</v>
      </c>
      <c r="C553" s="15">
        <v>0.1</v>
      </c>
      <c r="D553" s="14"/>
      <c r="E553" s="14" t="s">
        <v>11</v>
      </c>
      <c r="F553" s="14"/>
      <c r="G553" s="14"/>
      <c r="H553" s="16"/>
      <c r="I553" s="14"/>
      <c r="J553" s="14"/>
      <c r="K553" s="14"/>
      <c r="L553" s="14"/>
      <c r="M553" s="14"/>
      <c r="N553" s="14"/>
      <c r="O553" s="14"/>
      <c r="P553" s="14"/>
      <c r="Q553" s="17">
        <v>180.6</v>
      </c>
      <c r="R553" s="14"/>
      <c r="S553" s="14"/>
      <c r="T553" s="17"/>
      <c r="U553" s="17"/>
      <c r="V553" s="17"/>
      <c r="W553" s="17">
        <f>(180.77-Q553)*100/180.77</f>
        <v>9.4042153012123639E-2</v>
      </c>
      <c r="X553" s="14" t="s">
        <v>14</v>
      </c>
      <c r="Y553" s="14"/>
    </row>
    <row r="554" spans="1:25" x14ac:dyDescent="0.3">
      <c r="A554" s="14" t="s">
        <v>97</v>
      </c>
      <c r="B554" s="14" t="s">
        <v>94</v>
      </c>
      <c r="C554" s="15">
        <v>0.1</v>
      </c>
      <c r="D554" s="14"/>
      <c r="E554" s="14" t="s">
        <v>11</v>
      </c>
      <c r="F554" s="14"/>
      <c r="G554" s="14"/>
      <c r="H554" s="16"/>
      <c r="I554" s="14"/>
      <c r="J554" s="14"/>
      <c r="K554" s="14"/>
      <c r="L554" s="14"/>
      <c r="M554" s="14"/>
      <c r="N554" s="14"/>
      <c r="O554" s="14"/>
      <c r="P554" s="14"/>
      <c r="Q554" s="17">
        <v>255.23333333333335</v>
      </c>
      <c r="R554" s="14"/>
      <c r="S554" s="14"/>
      <c r="T554" s="17"/>
      <c r="U554" s="17"/>
      <c r="V554" s="17"/>
      <c r="W554" s="17">
        <f>(255.34-Q554)*100/255.34</f>
        <v>4.1774366204533141E-2</v>
      </c>
      <c r="X554" s="14" t="s">
        <v>14</v>
      </c>
      <c r="Y554" s="14"/>
    </row>
    <row r="555" spans="1:25" x14ac:dyDescent="0.3">
      <c r="A555" t="s">
        <v>1215</v>
      </c>
      <c r="B555" t="s">
        <v>1216</v>
      </c>
      <c r="C555" s="7">
        <v>0.9</v>
      </c>
      <c r="D555" t="s">
        <v>10</v>
      </c>
      <c r="E555" t="s">
        <v>11</v>
      </c>
      <c r="F555" t="s">
        <v>1107</v>
      </c>
      <c r="H555" s="3" t="s">
        <v>1217</v>
      </c>
      <c r="N555">
        <v>40861</v>
      </c>
      <c r="P555" s="8">
        <v>206.06666666666669</v>
      </c>
      <c r="Q555" s="8"/>
      <c r="R555" s="8"/>
      <c r="S555" s="8"/>
      <c r="T555" s="8">
        <v>209.46666666666667</v>
      </c>
      <c r="U555" s="8"/>
      <c r="V555" s="8"/>
      <c r="W555" s="8"/>
      <c r="X555" t="s">
        <v>14</v>
      </c>
      <c r="Y555" s="9" t="s">
        <v>15</v>
      </c>
    </row>
    <row r="556" spans="1:25" x14ac:dyDescent="0.3">
      <c r="A556" t="s">
        <v>1218</v>
      </c>
      <c r="B556" t="s">
        <v>1219</v>
      </c>
      <c r="C556" s="7">
        <v>0.9</v>
      </c>
      <c r="D556" t="s">
        <v>10</v>
      </c>
      <c r="E556" t="s">
        <v>11</v>
      </c>
      <c r="F556" t="s">
        <v>1111</v>
      </c>
      <c r="H556" s="3" t="s">
        <v>1220</v>
      </c>
      <c r="N556">
        <v>40862</v>
      </c>
      <c r="P556" s="8">
        <v>224.66666666666666</v>
      </c>
      <c r="Q556" s="8"/>
      <c r="R556" s="8">
        <v>213.96666666666667</v>
      </c>
      <c r="S556" s="8"/>
      <c r="T556" s="8">
        <v>222.19999999999996</v>
      </c>
      <c r="U556" s="8"/>
      <c r="V556" s="8"/>
      <c r="W556" s="8"/>
      <c r="X556" t="s">
        <v>14</v>
      </c>
      <c r="Y556" s="9" t="s">
        <v>15</v>
      </c>
    </row>
    <row r="557" spans="1:25" x14ac:dyDescent="0.3">
      <c r="A557" t="s">
        <v>1221</v>
      </c>
      <c r="B557" t="s">
        <v>1222</v>
      </c>
      <c r="C557" s="7">
        <v>1.1000000000000001</v>
      </c>
      <c r="D557" t="s">
        <v>10</v>
      </c>
      <c r="E557" t="s">
        <v>11</v>
      </c>
      <c r="F557" t="s">
        <v>1114</v>
      </c>
      <c r="H557" s="3" t="s">
        <v>1223</v>
      </c>
      <c r="N557">
        <v>1968742</v>
      </c>
      <c r="P557" s="8">
        <v>202.96666666666667</v>
      </c>
      <c r="Q557" s="8"/>
      <c r="R557" s="8"/>
      <c r="S557" s="8"/>
      <c r="T557" s="8">
        <v>195.1</v>
      </c>
      <c r="U557" s="8"/>
      <c r="V557" s="8"/>
      <c r="W557" s="8"/>
      <c r="X557" t="s">
        <v>14</v>
      </c>
      <c r="Y557" s="9" t="s">
        <v>15</v>
      </c>
    </row>
    <row r="558" spans="1:25" x14ac:dyDescent="0.3">
      <c r="A558" t="s">
        <v>1224</v>
      </c>
      <c r="B558" t="s">
        <v>1225</v>
      </c>
      <c r="C558" s="7">
        <v>11.7</v>
      </c>
      <c r="D558" t="s">
        <v>10</v>
      </c>
      <c r="E558" t="s">
        <v>11</v>
      </c>
      <c r="F558" t="s">
        <v>1118</v>
      </c>
      <c r="H558" s="3" t="s">
        <v>1226</v>
      </c>
      <c r="N558">
        <v>81205</v>
      </c>
      <c r="P558" s="8">
        <v>266.23333333333335</v>
      </c>
      <c r="Q558" s="8"/>
      <c r="R558" s="8">
        <v>272.3</v>
      </c>
      <c r="S558" s="8"/>
      <c r="T558" s="8">
        <v>257</v>
      </c>
      <c r="U558" s="8"/>
      <c r="V558" s="9"/>
      <c r="X558" t="s">
        <v>14</v>
      </c>
      <c r="Y558" s="9" t="s">
        <v>15</v>
      </c>
    </row>
    <row r="559" spans="1:25" x14ac:dyDescent="0.3">
      <c r="A559" t="s">
        <v>1227</v>
      </c>
      <c r="B559" t="s">
        <v>1228</v>
      </c>
      <c r="C559" s="7">
        <v>1.4</v>
      </c>
      <c r="D559" t="s">
        <v>10</v>
      </c>
      <c r="E559" t="s">
        <v>11</v>
      </c>
      <c r="F559" t="s">
        <v>1121</v>
      </c>
      <c r="H559" s="3" t="s">
        <v>1229</v>
      </c>
      <c r="N559">
        <v>1968740</v>
      </c>
      <c r="P559" s="8">
        <v>285.5</v>
      </c>
      <c r="Q559" s="8">
        <v>281.8</v>
      </c>
      <c r="R559" s="8"/>
      <c r="S559" s="8"/>
      <c r="T559" s="8"/>
      <c r="U559" s="8"/>
      <c r="V559" s="8">
        <v>288.86666666666667</v>
      </c>
      <c r="W559" s="5"/>
      <c r="X559" t="s">
        <v>14</v>
      </c>
      <c r="Y559" s="9" t="s">
        <v>15</v>
      </c>
    </row>
    <row r="560" spans="1:25" x14ac:dyDescent="0.3">
      <c r="A560" t="s">
        <v>1230</v>
      </c>
      <c r="B560" t="s">
        <v>1231</v>
      </c>
      <c r="C560" s="7">
        <v>11.8</v>
      </c>
      <c r="D560" t="s">
        <v>10</v>
      </c>
      <c r="E560" t="s">
        <v>11</v>
      </c>
      <c r="F560" t="s">
        <v>1125</v>
      </c>
      <c r="H560" s="3" t="s">
        <v>1232</v>
      </c>
      <c r="N560">
        <v>1968735</v>
      </c>
      <c r="P560" s="8">
        <v>280.13333333333333</v>
      </c>
      <c r="Q560" s="8">
        <v>275.7</v>
      </c>
      <c r="R560" s="8"/>
      <c r="S560" s="8"/>
      <c r="T560" s="8">
        <v>266.5</v>
      </c>
      <c r="U560" s="8"/>
      <c r="V560" s="8"/>
      <c r="W560" s="5"/>
      <c r="X560" t="s">
        <v>14</v>
      </c>
      <c r="Y560" s="9" t="s">
        <v>15</v>
      </c>
    </row>
    <row r="561" spans="1:25" x14ac:dyDescent="0.3">
      <c r="A561" t="s">
        <v>1233</v>
      </c>
      <c r="B561" t="s">
        <v>1234</v>
      </c>
      <c r="C561" s="7">
        <v>4.8</v>
      </c>
      <c r="D561" t="s">
        <v>10</v>
      </c>
      <c r="E561" t="s">
        <v>11</v>
      </c>
      <c r="F561" t="s">
        <v>1129</v>
      </c>
      <c r="H561" s="3" t="s">
        <v>1235</v>
      </c>
      <c r="N561">
        <v>46747</v>
      </c>
      <c r="P561" s="8"/>
      <c r="Q561" s="8">
        <v>242.66666666666666</v>
      </c>
      <c r="R561" s="8"/>
      <c r="S561" s="8">
        <v>242.56666666666669</v>
      </c>
      <c r="T561" s="8">
        <v>238.03333333333333</v>
      </c>
      <c r="U561" s="8"/>
      <c r="V561" s="8"/>
      <c r="W561" s="5"/>
      <c r="X561" t="s">
        <v>14</v>
      </c>
      <c r="Y561" s="9" t="s">
        <v>15</v>
      </c>
    </row>
    <row r="562" spans="1:25" x14ac:dyDescent="0.3">
      <c r="A562" t="s">
        <v>1236</v>
      </c>
      <c r="B562" t="s">
        <v>724</v>
      </c>
      <c r="C562" s="7">
        <v>1.3</v>
      </c>
      <c r="D562" t="s">
        <v>10</v>
      </c>
      <c r="E562" t="s">
        <v>11</v>
      </c>
      <c r="F562" t="s">
        <v>1136</v>
      </c>
      <c r="H562" s="3" t="s">
        <v>1237</v>
      </c>
      <c r="N562">
        <v>1968736</v>
      </c>
      <c r="P562" s="8">
        <v>258.96666666666664</v>
      </c>
      <c r="Q562" s="8">
        <v>259.23333333333335</v>
      </c>
      <c r="R562" s="8"/>
      <c r="S562" s="8">
        <v>259.40000000000003</v>
      </c>
      <c r="T562" s="8"/>
      <c r="U562" s="8">
        <v>259.79999999999995</v>
      </c>
      <c r="V562" s="8">
        <v>263.7</v>
      </c>
      <c r="W562" s="5"/>
      <c r="X562" t="s">
        <v>14</v>
      </c>
      <c r="Y562" s="9" t="s">
        <v>15</v>
      </c>
    </row>
    <row r="563" spans="1:25" x14ac:dyDescent="0.3">
      <c r="A563" t="s">
        <v>1238</v>
      </c>
      <c r="B563" t="s">
        <v>1239</v>
      </c>
      <c r="C563" s="7">
        <v>1.4</v>
      </c>
      <c r="D563" t="s">
        <v>10</v>
      </c>
      <c r="E563" t="s">
        <v>11</v>
      </c>
      <c r="F563" t="s">
        <v>1140</v>
      </c>
      <c r="H563" s="3" t="s">
        <v>1240</v>
      </c>
      <c r="N563">
        <v>7222</v>
      </c>
      <c r="P563" s="8">
        <v>268.73333333333335</v>
      </c>
      <c r="Q563" s="8">
        <v>268.8</v>
      </c>
      <c r="R563" s="8"/>
      <c r="S563" s="8">
        <v>269.09999999999997</v>
      </c>
      <c r="T563" s="8">
        <v>271.36666666666667</v>
      </c>
      <c r="U563" s="8">
        <v>267.43333333333334</v>
      </c>
      <c r="V563" s="8">
        <v>270.90000000000003</v>
      </c>
      <c r="W563" s="5"/>
      <c r="X563" t="s">
        <v>14</v>
      </c>
      <c r="Y563" s="9" t="s">
        <v>15</v>
      </c>
    </row>
    <row r="564" spans="1:25" x14ac:dyDescent="0.3">
      <c r="A564" t="s">
        <v>1241</v>
      </c>
      <c r="B564" t="s">
        <v>1242</v>
      </c>
      <c r="C564" s="7">
        <v>1.2</v>
      </c>
      <c r="D564" t="s">
        <v>10</v>
      </c>
      <c r="E564" t="s">
        <v>11</v>
      </c>
      <c r="F564" t="s">
        <v>1144</v>
      </c>
      <c r="H564" s="3" t="s">
        <v>1243</v>
      </c>
      <c r="N564">
        <v>1968738</v>
      </c>
      <c r="P564" s="8">
        <v>222.76666666666665</v>
      </c>
      <c r="Q564" s="8"/>
      <c r="R564" s="8"/>
      <c r="S564" s="8">
        <v>221.29999999999998</v>
      </c>
      <c r="T564" s="8">
        <v>218.36666666666667</v>
      </c>
      <c r="U564" s="8">
        <v>222.43333333333331</v>
      </c>
      <c r="V564" s="8">
        <v>227.19999999999996</v>
      </c>
      <c r="W564" s="5"/>
      <c r="X564" t="s">
        <v>14</v>
      </c>
      <c r="Y564" s="9" t="s">
        <v>15</v>
      </c>
    </row>
    <row r="565" spans="1:25" x14ac:dyDescent="0.3">
      <c r="A565" t="s">
        <v>1244</v>
      </c>
      <c r="B565" t="s">
        <v>1245</v>
      </c>
      <c r="C565" s="7">
        <v>1.3</v>
      </c>
      <c r="D565" t="s">
        <v>10</v>
      </c>
      <c r="E565" t="s">
        <v>11</v>
      </c>
      <c r="F565" t="s">
        <v>1148</v>
      </c>
      <c r="H565" s="3" t="s">
        <v>1246</v>
      </c>
      <c r="N565">
        <v>825889</v>
      </c>
      <c r="P565" s="8">
        <v>252.20000000000002</v>
      </c>
      <c r="Q565" s="8">
        <v>252.66666666666666</v>
      </c>
      <c r="R565" s="8"/>
      <c r="S565" s="8">
        <v>252.70000000000002</v>
      </c>
      <c r="T565" s="8">
        <v>256.60000000000002</v>
      </c>
      <c r="U565" s="8">
        <v>252.63333333333335</v>
      </c>
      <c r="V565" s="8">
        <v>256.13333333333338</v>
      </c>
      <c r="W565" s="5"/>
      <c r="X565" t="s">
        <v>14</v>
      </c>
      <c r="Y565" s="9" t="s">
        <v>15</v>
      </c>
    </row>
    <row r="566" spans="1:25" x14ac:dyDescent="0.3">
      <c r="A566" t="s">
        <v>1247</v>
      </c>
      <c r="B566" t="s">
        <v>1248</v>
      </c>
      <c r="C566" s="7">
        <v>2.4</v>
      </c>
      <c r="D566" t="s">
        <v>10</v>
      </c>
      <c r="E566" t="s">
        <v>11</v>
      </c>
      <c r="F566" t="s">
        <v>1152</v>
      </c>
      <c r="H566" s="3" t="s">
        <v>1249</v>
      </c>
      <c r="N566">
        <v>43405</v>
      </c>
      <c r="P566" s="8">
        <v>230.30000000000004</v>
      </c>
      <c r="Q566" s="8">
        <v>228.46666666666667</v>
      </c>
      <c r="R566" s="8"/>
      <c r="S566" s="8"/>
      <c r="T566" s="8"/>
      <c r="U566" s="8"/>
      <c r="V566" s="8">
        <v>236.69999999999996</v>
      </c>
      <c r="W566" s="5"/>
      <c r="X566" t="s">
        <v>14</v>
      </c>
      <c r="Y566" s="9" t="s">
        <v>15</v>
      </c>
    </row>
    <row r="567" spans="1:25" x14ac:dyDescent="0.3">
      <c r="A567" t="s">
        <v>1250</v>
      </c>
      <c r="B567" t="s">
        <v>1251</v>
      </c>
      <c r="C567" s="7">
        <v>1.2</v>
      </c>
      <c r="D567" t="s">
        <v>10</v>
      </c>
      <c r="E567" t="s">
        <v>11</v>
      </c>
      <c r="H567" s="3" t="s">
        <v>1252</v>
      </c>
      <c r="N567">
        <v>1968734</v>
      </c>
      <c r="P567" s="8">
        <v>199.86666666666667</v>
      </c>
      <c r="Q567" s="8">
        <v>203.93333333333331</v>
      </c>
      <c r="R567" s="8"/>
      <c r="S567" s="8"/>
      <c r="T567" s="8"/>
      <c r="U567" s="8">
        <v>202.26666666666665</v>
      </c>
      <c r="V567" s="8">
        <v>204.93333333333331</v>
      </c>
      <c r="W567" s="5"/>
      <c r="X567" t="s">
        <v>14</v>
      </c>
      <c r="Y567" s="9" t="s">
        <v>15</v>
      </c>
    </row>
    <row r="568" spans="1:25" x14ac:dyDescent="0.3">
      <c r="A568" t="s">
        <v>1253</v>
      </c>
      <c r="B568" t="s">
        <v>1254</v>
      </c>
      <c r="C568" s="7">
        <v>1.2</v>
      </c>
      <c r="D568" t="s">
        <v>10</v>
      </c>
      <c r="E568" t="s">
        <v>11</v>
      </c>
      <c r="H568" s="3" t="s">
        <v>1255</v>
      </c>
      <c r="N568">
        <v>46559</v>
      </c>
      <c r="P568" s="8">
        <v>194.66666666666666</v>
      </c>
      <c r="Q568" s="8"/>
      <c r="R568" s="8"/>
      <c r="S568" s="8"/>
      <c r="T568" s="8">
        <v>191.56666666666669</v>
      </c>
      <c r="U568" s="8"/>
      <c r="V568" s="8"/>
      <c r="W568" s="5"/>
      <c r="X568" t="s">
        <v>14</v>
      </c>
      <c r="Y568" s="9" t="s">
        <v>15</v>
      </c>
    </row>
    <row r="569" spans="1:25" x14ac:dyDescent="0.3">
      <c r="A569" t="s">
        <v>1256</v>
      </c>
      <c r="B569" t="s">
        <v>1257</v>
      </c>
      <c r="C569" s="7">
        <v>12.3</v>
      </c>
      <c r="D569" t="s">
        <v>10</v>
      </c>
      <c r="E569" t="s">
        <v>11</v>
      </c>
      <c r="H569" s="3" t="s">
        <v>1258</v>
      </c>
      <c r="N569">
        <v>40451</v>
      </c>
      <c r="P569" s="8">
        <v>285.63333333333333</v>
      </c>
      <c r="Q569" s="8">
        <v>279.86666666666662</v>
      </c>
      <c r="R569" s="8"/>
      <c r="S569" s="8"/>
      <c r="T569" s="8">
        <v>273.93333333333334</v>
      </c>
      <c r="U569" s="8"/>
      <c r="V569" s="8"/>
      <c r="W569" s="5"/>
      <c r="X569" t="s">
        <v>14</v>
      </c>
      <c r="Y569" s="9" t="s">
        <v>15</v>
      </c>
    </row>
    <row r="570" spans="1:25" x14ac:dyDescent="0.3">
      <c r="A570" t="s">
        <v>1259</v>
      </c>
      <c r="B570" t="s">
        <v>1260</v>
      </c>
      <c r="C570" s="7">
        <v>2.4</v>
      </c>
      <c r="D570" t="s">
        <v>10</v>
      </c>
      <c r="E570" t="s">
        <v>11</v>
      </c>
      <c r="H570" s="3" t="s">
        <v>1261</v>
      </c>
      <c r="N570">
        <v>1968741</v>
      </c>
      <c r="P570" s="8">
        <v>233.6</v>
      </c>
      <c r="Q570" s="8">
        <v>236.86666666666667</v>
      </c>
      <c r="R570" s="8"/>
      <c r="S570" s="8"/>
      <c r="T570" s="8"/>
      <c r="U570" s="8"/>
      <c r="V570" s="8">
        <v>240.1</v>
      </c>
      <c r="W570" s="5"/>
      <c r="X570" t="s">
        <v>14</v>
      </c>
      <c r="Y570" s="9" t="s">
        <v>15</v>
      </c>
    </row>
    <row r="571" spans="1:25" x14ac:dyDescent="0.3">
      <c r="A571" t="s">
        <v>1262</v>
      </c>
      <c r="B571" t="s">
        <v>1263</v>
      </c>
      <c r="C571" s="7">
        <v>1.8</v>
      </c>
      <c r="D571" t="s">
        <v>10</v>
      </c>
      <c r="E571" t="s">
        <v>11</v>
      </c>
      <c r="H571" s="3" t="s">
        <v>1264</v>
      </c>
      <c r="N571">
        <v>395</v>
      </c>
      <c r="P571" s="8">
        <v>195.36666666666667</v>
      </c>
      <c r="Q571" s="8">
        <v>191.80000000000004</v>
      </c>
      <c r="R571" s="8"/>
      <c r="S571" s="8">
        <v>190.66666666666666</v>
      </c>
      <c r="T571" s="8"/>
      <c r="U571" s="8"/>
      <c r="V571" s="8"/>
      <c r="W571" s="5"/>
      <c r="X571" t="s">
        <v>14</v>
      </c>
      <c r="Y571" s="9" t="s">
        <v>15</v>
      </c>
    </row>
    <row r="572" spans="1:25" x14ac:dyDescent="0.3">
      <c r="A572" t="s">
        <v>1265</v>
      </c>
      <c r="B572" t="s">
        <v>556</v>
      </c>
      <c r="C572" s="7">
        <v>0.9</v>
      </c>
      <c r="D572" t="s">
        <v>10</v>
      </c>
      <c r="E572" t="s">
        <v>11</v>
      </c>
      <c r="F572" t="s">
        <v>1160</v>
      </c>
      <c r="H572" s="3" t="s">
        <v>1266</v>
      </c>
      <c r="N572">
        <v>34542</v>
      </c>
      <c r="P572" s="8">
        <v>210.79999999999998</v>
      </c>
      <c r="Q572" s="8">
        <v>213.93333333333331</v>
      </c>
      <c r="R572" s="8">
        <v>213.73333333333335</v>
      </c>
      <c r="S572" s="8"/>
      <c r="T572" s="8">
        <v>207.19999999999996</v>
      </c>
      <c r="U572" s="8"/>
      <c r="V572" s="8"/>
      <c r="W572" s="5"/>
      <c r="X572" t="s">
        <v>14</v>
      </c>
      <c r="Y572" s="9" t="s">
        <v>15</v>
      </c>
    </row>
    <row r="573" spans="1:25" x14ac:dyDescent="0.3">
      <c r="A573" s="10" t="s">
        <v>80</v>
      </c>
      <c r="B573" s="10" t="s">
        <v>81</v>
      </c>
      <c r="C573" s="11">
        <v>0.2</v>
      </c>
      <c r="D573" s="10" t="s">
        <v>10</v>
      </c>
      <c r="E573" s="10"/>
      <c r="F573" s="10"/>
      <c r="G573" s="10"/>
      <c r="H573" s="12"/>
      <c r="I573" s="10"/>
      <c r="J573" s="10"/>
      <c r="K573" s="10"/>
      <c r="L573" s="10"/>
      <c r="M573" s="10"/>
      <c r="N573" s="10"/>
      <c r="O573" s="10"/>
      <c r="P573" s="10"/>
      <c r="Q573" s="13">
        <v>153.66666666666666</v>
      </c>
      <c r="R573" s="10"/>
      <c r="S573" s="10"/>
      <c r="T573" s="13"/>
      <c r="U573" s="13"/>
      <c r="V573" s="13"/>
      <c r="W573" s="13">
        <f>(153.73-Q573)*100/153.73</f>
        <v>4.1197770983758916E-2</v>
      </c>
      <c r="X573" s="10" t="s">
        <v>14</v>
      </c>
      <c r="Y573" s="10"/>
    </row>
    <row r="574" spans="1:25" x14ac:dyDescent="0.3">
      <c r="A574" s="10" t="s">
        <v>82</v>
      </c>
      <c r="B574" s="10" t="s">
        <v>83</v>
      </c>
      <c r="C574" s="11">
        <v>0.1</v>
      </c>
      <c r="D574" s="10" t="s">
        <v>10</v>
      </c>
      <c r="E574" s="10"/>
      <c r="F574" s="10"/>
      <c r="G574" s="10"/>
      <c r="H574" s="12"/>
      <c r="I574" s="10"/>
      <c r="J574" s="10"/>
      <c r="K574" s="10"/>
      <c r="L574" s="10"/>
      <c r="M574" s="10"/>
      <c r="N574" s="10"/>
      <c r="O574" s="10"/>
      <c r="P574" s="10"/>
      <c r="Q574" s="13">
        <v>203.66666666666666</v>
      </c>
      <c r="R574" s="10"/>
      <c r="S574" s="10"/>
      <c r="T574" s="13"/>
      <c r="U574" s="13"/>
      <c r="V574" s="13"/>
      <c r="W574" s="13">
        <f>(Q574-202.96)*100/202.96</f>
        <v>0.34818026540532576</v>
      </c>
      <c r="X574" s="10" t="s">
        <v>14</v>
      </c>
      <c r="Y574" s="10"/>
    </row>
    <row r="575" spans="1:25" x14ac:dyDescent="0.3">
      <c r="A575" s="10" t="s">
        <v>84</v>
      </c>
      <c r="B575" s="10" t="s">
        <v>85</v>
      </c>
      <c r="C575" s="11">
        <v>0.1</v>
      </c>
      <c r="D575" s="10" t="s">
        <v>10</v>
      </c>
      <c r="E575" s="10"/>
      <c r="F575" s="10"/>
      <c r="G575" s="10"/>
      <c r="H575" s="12"/>
      <c r="I575" s="10"/>
      <c r="J575" s="10"/>
      <c r="K575" s="10"/>
      <c r="L575" s="10"/>
      <c r="M575" s="10"/>
      <c r="N575" s="10"/>
      <c r="O575" s="10"/>
      <c r="P575" s="10"/>
      <c r="Q575" s="13">
        <v>243.0333333333333</v>
      </c>
      <c r="R575" s="10"/>
      <c r="S575" s="10"/>
      <c r="T575" s="13"/>
      <c r="U575" s="13"/>
      <c r="V575" s="13"/>
      <c r="W575" s="13">
        <f>(243.64-Q575)*100/243.64</f>
        <v>0.24900125868768813</v>
      </c>
      <c r="X575" s="10" t="s">
        <v>14</v>
      </c>
      <c r="Y575" s="10"/>
    </row>
    <row r="576" spans="1:25" x14ac:dyDescent="0.3">
      <c r="A576" s="14" t="s">
        <v>86</v>
      </c>
      <c r="B576" s="14" t="s">
        <v>81</v>
      </c>
      <c r="C576" s="15">
        <v>0.2</v>
      </c>
      <c r="D576" s="14" t="s">
        <v>10</v>
      </c>
      <c r="E576" s="14"/>
      <c r="F576" s="14"/>
      <c r="G576" s="14"/>
      <c r="H576" s="16"/>
      <c r="I576" s="14"/>
      <c r="J576" s="14"/>
      <c r="K576" s="14"/>
      <c r="L576" s="14"/>
      <c r="M576" s="14"/>
      <c r="N576" s="14"/>
      <c r="O576" s="14"/>
      <c r="P576" s="14"/>
      <c r="Q576" s="17">
        <v>153.19999999999999</v>
      </c>
      <c r="R576" s="14"/>
      <c r="S576" s="14"/>
      <c r="T576" s="17"/>
      <c r="U576" s="17"/>
      <c r="V576" s="17"/>
      <c r="W576" s="17">
        <f>(153.73-Q576)*100/153.73</f>
        <v>0.34476029402198738</v>
      </c>
      <c r="X576" s="14" t="s">
        <v>14</v>
      </c>
      <c r="Y576" s="14"/>
    </row>
    <row r="577" spans="1:25" x14ac:dyDescent="0.3">
      <c r="A577" s="14" t="s">
        <v>87</v>
      </c>
      <c r="B577" s="14" t="s">
        <v>83</v>
      </c>
      <c r="C577" s="15">
        <v>0.1</v>
      </c>
      <c r="D577" s="14" t="s">
        <v>10</v>
      </c>
      <c r="E577" s="14"/>
      <c r="F577" s="14"/>
      <c r="G577" s="14"/>
      <c r="H577" s="16"/>
      <c r="I577" s="14"/>
      <c r="J577" s="14"/>
      <c r="K577" s="14"/>
      <c r="L577" s="14"/>
      <c r="M577" s="14"/>
      <c r="N577" s="14"/>
      <c r="O577" s="14"/>
      <c r="P577" s="14"/>
      <c r="Q577" s="17">
        <v>204.23333333333335</v>
      </c>
      <c r="R577" s="14"/>
      <c r="S577" s="14"/>
      <c r="T577" s="17"/>
      <c r="U577" s="17"/>
      <c r="V577" s="17"/>
      <c r="W577" s="17">
        <f>(Q577-202.96)*100/202.96</f>
        <v>0.6273814216265966</v>
      </c>
      <c r="X577" s="14" t="s">
        <v>14</v>
      </c>
      <c r="Y577" s="14"/>
    </row>
    <row r="578" spans="1:25" x14ac:dyDescent="0.3">
      <c r="A578" s="14" t="s">
        <v>88</v>
      </c>
      <c r="B578" s="14" t="s">
        <v>85</v>
      </c>
      <c r="C578" s="15">
        <v>0.1</v>
      </c>
      <c r="D578" s="14" t="s">
        <v>10</v>
      </c>
      <c r="E578" s="14"/>
      <c r="F578" s="14"/>
      <c r="G578" s="14"/>
      <c r="H578" s="16"/>
      <c r="I578" s="14"/>
      <c r="J578" s="14"/>
      <c r="K578" s="14"/>
      <c r="L578" s="14"/>
      <c r="M578" s="14"/>
      <c r="N578" s="14"/>
      <c r="O578" s="14"/>
      <c r="P578" s="14"/>
      <c r="Q578" s="17">
        <v>244.9</v>
      </c>
      <c r="R578" s="14"/>
      <c r="S578" s="14"/>
      <c r="T578" s="17"/>
      <c r="U578" s="17"/>
      <c r="V578" s="17"/>
      <c r="W578" s="17">
        <f>(Q578-243.64)*100/243.64</f>
        <v>0.51715646035134599</v>
      </c>
      <c r="X578" s="14" t="s">
        <v>14</v>
      </c>
      <c r="Y578" s="14"/>
    </row>
    <row r="579" spans="1:25" x14ac:dyDescent="0.3">
      <c r="A579" s="10" t="s">
        <v>89</v>
      </c>
      <c r="B579" s="10" t="s">
        <v>90</v>
      </c>
      <c r="C579" s="11">
        <v>0.1</v>
      </c>
      <c r="D579" s="10"/>
      <c r="E579" s="10" t="s">
        <v>11</v>
      </c>
      <c r="F579" s="10"/>
      <c r="G579" s="10"/>
      <c r="H579" s="12"/>
      <c r="I579" s="10"/>
      <c r="J579" s="10"/>
      <c r="K579" s="10"/>
      <c r="L579" s="10"/>
      <c r="M579" s="10"/>
      <c r="N579" s="10"/>
      <c r="O579" s="10"/>
      <c r="P579" s="10"/>
      <c r="Q579" s="13">
        <v>140.03333333333333</v>
      </c>
      <c r="R579" s="10"/>
      <c r="S579" s="10"/>
      <c r="T579" s="13"/>
      <c r="U579" s="13"/>
      <c r="V579" s="13"/>
      <c r="W579" s="13">
        <f>(140.04-Q579)*100/140.04</f>
        <v>4.7605446062986313E-3</v>
      </c>
      <c r="X579" s="10" t="s">
        <v>14</v>
      </c>
      <c r="Y579" s="10"/>
    </row>
    <row r="580" spans="1:25" x14ac:dyDescent="0.3">
      <c r="A580" s="10" t="s">
        <v>91</v>
      </c>
      <c r="B580" s="10" t="s">
        <v>92</v>
      </c>
      <c r="C580" s="11">
        <v>0.1</v>
      </c>
      <c r="D580" s="10"/>
      <c r="E580" s="10" t="s">
        <v>11</v>
      </c>
      <c r="F580" s="10"/>
      <c r="G580" s="10"/>
      <c r="H580" s="12"/>
      <c r="I580" s="10"/>
      <c r="J580" s="10"/>
      <c r="K580" s="10"/>
      <c r="L580" s="10"/>
      <c r="M580" s="10"/>
      <c r="N580" s="10"/>
      <c r="O580" s="10"/>
      <c r="P580" s="10"/>
      <c r="Q580" s="13">
        <v>180.83333333333334</v>
      </c>
      <c r="R580" s="10"/>
      <c r="S580" s="10"/>
      <c r="T580" s="13"/>
      <c r="U580" s="13"/>
      <c r="V580" s="13"/>
      <c r="W580" s="13">
        <f>(Q580-180.77)*100/180.77</f>
        <v>3.5035311906473736E-2</v>
      </c>
      <c r="X580" s="10" t="s">
        <v>14</v>
      </c>
      <c r="Y580" s="10"/>
    </row>
    <row r="581" spans="1:25" x14ac:dyDescent="0.3">
      <c r="A581" s="10" t="s">
        <v>93</v>
      </c>
      <c r="B581" s="10" t="s">
        <v>94</v>
      </c>
      <c r="C581" s="11">
        <v>0.1</v>
      </c>
      <c r="D581" s="10"/>
      <c r="E581" s="10" t="s">
        <v>11</v>
      </c>
      <c r="F581" s="10"/>
      <c r="G581" s="10"/>
      <c r="H581" s="12"/>
      <c r="I581" s="10"/>
      <c r="J581" s="10"/>
      <c r="K581" s="10"/>
      <c r="L581" s="10"/>
      <c r="M581" s="10"/>
      <c r="N581" s="10"/>
      <c r="O581" s="10"/>
      <c r="P581" s="10"/>
      <c r="Q581" s="13">
        <v>255.29999999999998</v>
      </c>
      <c r="R581" s="10"/>
      <c r="S581" s="10"/>
      <c r="T581" s="13"/>
      <c r="U581" s="13"/>
      <c r="V581" s="13"/>
      <c r="W581" s="13">
        <f>(255.34-Q581)*100/255.34</f>
        <v>1.5665387326709666E-2</v>
      </c>
      <c r="X581" s="10" t="s">
        <v>14</v>
      </c>
      <c r="Y581" s="10"/>
    </row>
    <row r="582" spans="1:25" x14ac:dyDescent="0.3">
      <c r="A582" s="14" t="s">
        <v>95</v>
      </c>
      <c r="B582" s="14" t="s">
        <v>90</v>
      </c>
      <c r="C582" s="15">
        <v>0.1</v>
      </c>
      <c r="D582" s="14"/>
      <c r="E582" s="14" t="s">
        <v>11</v>
      </c>
      <c r="F582" s="14"/>
      <c r="G582" s="14"/>
      <c r="H582" s="16"/>
      <c r="I582" s="14"/>
      <c r="J582" s="14"/>
      <c r="K582" s="14"/>
      <c r="L582" s="14"/>
      <c r="M582" s="14"/>
      <c r="N582" s="14"/>
      <c r="O582" s="14"/>
      <c r="P582" s="14"/>
      <c r="Q582" s="17">
        <v>138.86666666666667</v>
      </c>
      <c r="R582" s="14"/>
      <c r="S582" s="14"/>
      <c r="T582" s="17"/>
      <c r="U582" s="17"/>
      <c r="V582" s="17"/>
      <c r="W582" s="17">
        <f>(140.04-Q582)*100/140.04</f>
        <v>0.83785585070931012</v>
      </c>
      <c r="X582" s="14" t="s">
        <v>14</v>
      </c>
      <c r="Y582" s="14"/>
    </row>
    <row r="583" spans="1:25" x14ac:dyDescent="0.3">
      <c r="A583" s="14" t="s">
        <v>96</v>
      </c>
      <c r="B583" s="14" t="s">
        <v>92</v>
      </c>
      <c r="C583" s="15">
        <v>0.1</v>
      </c>
      <c r="D583" s="14"/>
      <c r="E583" s="14" t="s">
        <v>11</v>
      </c>
      <c r="F583" s="14"/>
      <c r="G583" s="14"/>
      <c r="H583" s="16"/>
      <c r="I583" s="14"/>
      <c r="J583" s="14"/>
      <c r="K583" s="14"/>
      <c r="L583" s="14"/>
      <c r="M583" s="14"/>
      <c r="N583" s="14"/>
      <c r="O583" s="14"/>
      <c r="P583" s="14"/>
      <c r="Q583" s="17">
        <v>179.63333333333333</v>
      </c>
      <c r="R583" s="14"/>
      <c r="S583" s="14"/>
      <c r="T583" s="17"/>
      <c r="U583" s="17"/>
      <c r="V583" s="17"/>
      <c r="W583" s="17">
        <f>(180.77-Q583)*100/180.77</f>
        <v>0.62879165053199337</v>
      </c>
      <c r="X583" s="14" t="s">
        <v>14</v>
      </c>
      <c r="Y583" s="14"/>
    </row>
    <row r="584" spans="1:25" x14ac:dyDescent="0.3">
      <c r="A584" s="14" t="s">
        <v>97</v>
      </c>
      <c r="B584" s="14" t="s">
        <v>94</v>
      </c>
      <c r="C584" s="15">
        <v>0.1</v>
      </c>
      <c r="D584" s="14"/>
      <c r="E584" s="14" t="s">
        <v>11</v>
      </c>
      <c r="F584" s="14"/>
      <c r="G584" s="14"/>
      <c r="H584" s="16"/>
      <c r="I584" s="14"/>
      <c r="J584" s="14"/>
      <c r="K584" s="14"/>
      <c r="L584" s="14"/>
      <c r="M584" s="14"/>
      <c r="N584" s="14"/>
      <c r="O584" s="14"/>
      <c r="P584" s="14"/>
      <c r="Q584" s="17">
        <v>254.16666666666666</v>
      </c>
      <c r="R584" s="14"/>
      <c r="S584" s="14"/>
      <c r="T584" s="17"/>
      <c r="U584" s="17"/>
      <c r="V584" s="17"/>
      <c r="W584" s="17">
        <f>(255.34-Q584)*100/255.34</f>
        <v>0.45951802824992016</v>
      </c>
      <c r="X584" s="14" t="s">
        <v>14</v>
      </c>
      <c r="Y584" s="14"/>
    </row>
    <row r="585" spans="1:25" x14ac:dyDescent="0.3">
      <c r="A585" t="s">
        <v>1267</v>
      </c>
      <c r="B585" t="s">
        <v>1268</v>
      </c>
      <c r="C585" s="7">
        <v>1.5</v>
      </c>
      <c r="D585" t="s">
        <v>10</v>
      </c>
      <c r="E585" t="s">
        <v>11</v>
      </c>
      <c r="F585" t="s">
        <v>1111</v>
      </c>
      <c r="H585" s="3" t="s">
        <v>1269</v>
      </c>
      <c r="I585">
        <v>41586</v>
      </c>
      <c r="N585">
        <v>41586</v>
      </c>
      <c r="P585" s="8">
        <v>286.46666666666664</v>
      </c>
      <c r="Q585" s="8">
        <v>285.46666666666664</v>
      </c>
      <c r="R585" s="8"/>
      <c r="S585" s="8"/>
      <c r="T585" s="8"/>
      <c r="U585" s="8"/>
      <c r="V585" s="8">
        <v>286.96666666666664</v>
      </c>
      <c r="W585" s="8"/>
      <c r="X585" t="s">
        <v>14</v>
      </c>
      <c r="Y585" s="9" t="s">
        <v>15</v>
      </c>
    </row>
    <row r="586" spans="1:25" x14ac:dyDescent="0.3">
      <c r="A586" t="s">
        <v>1270</v>
      </c>
      <c r="B586" t="s">
        <v>1271</v>
      </c>
      <c r="C586" s="7">
        <v>10</v>
      </c>
      <c r="D586" t="s">
        <v>10</v>
      </c>
      <c r="E586" t="s">
        <v>11</v>
      </c>
      <c r="F586" t="s">
        <v>1114</v>
      </c>
      <c r="H586" s="3" t="s">
        <v>1272</v>
      </c>
      <c r="I586">
        <v>61200</v>
      </c>
      <c r="N586">
        <v>61200</v>
      </c>
      <c r="P586" s="8">
        <v>302.23333333333335</v>
      </c>
      <c r="Q586" s="8">
        <v>304.76666666666671</v>
      </c>
      <c r="R586" s="8">
        <v>304.60000000000002</v>
      </c>
      <c r="S586" s="8"/>
      <c r="T586" s="8">
        <v>298.89999999999998</v>
      </c>
      <c r="U586" s="8"/>
      <c r="V586" s="8"/>
      <c r="W586" s="8"/>
      <c r="X586" t="s">
        <v>14</v>
      </c>
      <c r="Y586" s="9" t="s">
        <v>15</v>
      </c>
    </row>
    <row r="587" spans="1:25" x14ac:dyDescent="0.3">
      <c r="A587" t="s">
        <v>1273</v>
      </c>
      <c r="B587" t="s">
        <v>1274</v>
      </c>
      <c r="C587" s="7">
        <v>1.6</v>
      </c>
      <c r="D587" t="s">
        <v>10</v>
      </c>
      <c r="E587" t="s">
        <v>11</v>
      </c>
      <c r="F587" t="s">
        <v>1121</v>
      </c>
      <c r="H587" s="3" t="s">
        <v>1275</v>
      </c>
      <c r="I587">
        <v>40722</v>
      </c>
      <c r="N587">
        <v>40722</v>
      </c>
      <c r="P587" s="8">
        <v>293.89999999999998</v>
      </c>
      <c r="Q587" s="8">
        <v>289.83333333333331</v>
      </c>
      <c r="R587" s="8"/>
      <c r="S587" s="8"/>
      <c r="T587" s="8">
        <v>279.39999999999998</v>
      </c>
      <c r="U587" s="8"/>
      <c r="V587" s="8"/>
      <c r="W587" s="5"/>
      <c r="X587" t="s">
        <v>14</v>
      </c>
      <c r="Y587" s="9" t="s">
        <v>15</v>
      </c>
    </row>
    <row r="588" spans="1:25" x14ac:dyDescent="0.3">
      <c r="A588" t="s">
        <v>1276</v>
      </c>
      <c r="B588" t="s">
        <v>1277</v>
      </c>
      <c r="C588" s="7">
        <v>1.7</v>
      </c>
      <c r="D588" t="s">
        <v>10</v>
      </c>
      <c r="E588" t="s">
        <v>11</v>
      </c>
      <c r="F588" t="s">
        <v>1125</v>
      </c>
      <c r="H588" s="3" t="s">
        <v>1278</v>
      </c>
      <c r="I588">
        <v>59549</v>
      </c>
      <c r="N588">
        <v>59549</v>
      </c>
      <c r="P588" s="8">
        <v>297.93333333333334</v>
      </c>
      <c r="Q588" s="8">
        <v>295.8</v>
      </c>
      <c r="R588" s="8"/>
      <c r="S588" s="8"/>
      <c r="T588" s="8"/>
      <c r="U588" s="8"/>
      <c r="V588" s="8">
        <v>299.23333333333335</v>
      </c>
      <c r="W588" s="5"/>
      <c r="X588" t="s">
        <v>14</v>
      </c>
      <c r="Y588" s="9" t="s">
        <v>15</v>
      </c>
    </row>
    <row r="589" spans="1:25" x14ac:dyDescent="0.3">
      <c r="A589" t="s">
        <v>1279</v>
      </c>
      <c r="B589" t="s">
        <v>1280</v>
      </c>
      <c r="C589" s="7">
        <v>15.7</v>
      </c>
      <c r="D589" t="s">
        <v>10</v>
      </c>
      <c r="E589" t="s">
        <v>11</v>
      </c>
      <c r="F589" t="s">
        <v>1129</v>
      </c>
      <c r="H589" s="3" t="s">
        <v>1281</v>
      </c>
      <c r="I589">
        <v>1968746</v>
      </c>
      <c r="N589">
        <v>1968746</v>
      </c>
      <c r="P589" s="8">
        <v>300.86666666666662</v>
      </c>
      <c r="Q589" s="8">
        <v>295.96666666666664</v>
      </c>
      <c r="R589" s="8"/>
      <c r="S589" s="8"/>
      <c r="T589" s="8">
        <v>287.59999999999997</v>
      </c>
      <c r="U589" s="8"/>
      <c r="V589" s="8"/>
      <c r="W589" s="5"/>
      <c r="X589" t="s">
        <v>14</v>
      </c>
      <c r="Y589" s="9" t="s">
        <v>15</v>
      </c>
    </row>
    <row r="590" spans="1:25" x14ac:dyDescent="0.3">
      <c r="A590" t="s">
        <v>1282</v>
      </c>
      <c r="B590" t="s">
        <v>1283</v>
      </c>
      <c r="C590" s="7">
        <v>1.9</v>
      </c>
      <c r="D590" t="s">
        <v>10</v>
      </c>
      <c r="E590" t="s">
        <v>11</v>
      </c>
      <c r="F590" t="s">
        <v>1136</v>
      </c>
      <c r="H590" s="3" t="s">
        <v>1284</v>
      </c>
      <c r="I590">
        <v>5536</v>
      </c>
      <c r="N590">
        <v>5536</v>
      </c>
      <c r="P590" s="8"/>
      <c r="Q590" s="8">
        <v>166.23333333333332</v>
      </c>
      <c r="R590" s="8"/>
      <c r="S590" s="8"/>
      <c r="T590" s="8"/>
      <c r="U590" s="8"/>
      <c r="V590" s="8"/>
      <c r="W590" s="5"/>
      <c r="X590" t="s">
        <v>14</v>
      </c>
      <c r="Y590" s="9" t="s">
        <v>15</v>
      </c>
    </row>
    <row r="591" spans="1:25" x14ac:dyDescent="0.3">
      <c r="A591" t="s">
        <v>1285</v>
      </c>
      <c r="B591" t="s">
        <v>1286</v>
      </c>
      <c r="C591" s="7">
        <v>14.8</v>
      </c>
      <c r="D591" t="s">
        <v>10</v>
      </c>
      <c r="E591" t="s">
        <v>11</v>
      </c>
      <c r="F591" t="s">
        <v>1140</v>
      </c>
      <c r="H591" s="3" t="s">
        <v>1287</v>
      </c>
      <c r="I591">
        <v>1968743</v>
      </c>
      <c r="N591">
        <v>1968743</v>
      </c>
      <c r="P591" s="8">
        <v>301.2</v>
      </c>
      <c r="Q591" s="8">
        <v>296.89999999999998</v>
      </c>
      <c r="R591" s="8"/>
      <c r="S591" s="8"/>
      <c r="T591" s="8">
        <v>288.16666666666669</v>
      </c>
      <c r="U591" s="8"/>
      <c r="V591" s="8"/>
      <c r="W591" s="5"/>
      <c r="X591" t="s">
        <v>14</v>
      </c>
      <c r="Y591" s="9" t="s">
        <v>15</v>
      </c>
    </row>
    <row r="592" spans="1:25" x14ac:dyDescent="0.3">
      <c r="A592" t="s">
        <v>1288</v>
      </c>
      <c r="B592" t="s">
        <v>736</v>
      </c>
      <c r="C592" s="7">
        <v>1.5</v>
      </c>
      <c r="D592" t="s">
        <v>10</v>
      </c>
      <c r="E592" t="s">
        <v>11</v>
      </c>
      <c r="F592" t="s">
        <v>1144</v>
      </c>
      <c r="H592" s="3" t="s">
        <v>1289</v>
      </c>
      <c r="I592">
        <v>1968745</v>
      </c>
      <c r="N592">
        <v>1968745</v>
      </c>
      <c r="P592" s="8">
        <v>328.36666666666662</v>
      </c>
      <c r="Q592" s="8">
        <v>330.70000000000005</v>
      </c>
      <c r="R592" s="8"/>
      <c r="S592" s="8"/>
      <c r="T592" s="8"/>
      <c r="U592" s="8"/>
      <c r="V592" s="8">
        <v>331.53333333333336</v>
      </c>
      <c r="W592" s="5"/>
      <c r="X592" t="s">
        <v>14</v>
      </c>
      <c r="Y592" s="9" t="s">
        <v>15</v>
      </c>
    </row>
    <row r="593" spans="1:25" x14ac:dyDescent="0.3">
      <c r="A593" t="s">
        <v>1290</v>
      </c>
      <c r="B593" t="s">
        <v>1291</v>
      </c>
      <c r="C593" s="7">
        <v>1.5</v>
      </c>
      <c r="D593" t="s">
        <v>10</v>
      </c>
      <c r="E593" t="s">
        <v>11</v>
      </c>
      <c r="F593" t="s">
        <v>1148</v>
      </c>
      <c r="H593" s="3" t="s">
        <v>1292</v>
      </c>
      <c r="I593">
        <v>7126</v>
      </c>
      <c r="N593">
        <v>7126</v>
      </c>
      <c r="P593" s="8">
        <v>309.83333333333331</v>
      </c>
      <c r="Q593" s="8">
        <v>309.40000000000003</v>
      </c>
      <c r="R593" s="8"/>
      <c r="S593" s="8"/>
      <c r="T593" s="8"/>
      <c r="U593" s="8"/>
      <c r="V593" s="8">
        <v>313.26666666666665</v>
      </c>
      <c r="W593" s="5"/>
      <c r="X593" t="s">
        <v>14</v>
      </c>
      <c r="Y593" s="9" t="s">
        <v>15</v>
      </c>
    </row>
    <row r="594" spans="1:25" x14ac:dyDescent="0.3">
      <c r="A594" t="s">
        <v>1293</v>
      </c>
      <c r="B594" t="s">
        <v>1294</v>
      </c>
      <c r="C594" s="7">
        <v>1.8</v>
      </c>
      <c r="D594" t="s">
        <v>10</v>
      </c>
      <c r="E594" t="s">
        <v>11</v>
      </c>
      <c r="F594" t="s">
        <v>1152</v>
      </c>
      <c r="H594" s="3" t="s">
        <v>1295</v>
      </c>
      <c r="I594">
        <v>62078</v>
      </c>
      <c r="N594">
        <v>62078</v>
      </c>
      <c r="P594" s="8">
        <v>297.66666666666669</v>
      </c>
      <c r="Q594" s="8">
        <v>293.89999999999998</v>
      </c>
      <c r="R594" s="8"/>
      <c r="S594" s="8"/>
      <c r="T594" s="8"/>
      <c r="U594" s="8"/>
      <c r="V594" s="8">
        <v>300.13333333333338</v>
      </c>
      <c r="W594" s="5"/>
      <c r="X594" t="s">
        <v>14</v>
      </c>
      <c r="Y594" s="9" t="s">
        <v>15</v>
      </c>
    </row>
    <row r="595" spans="1:25" x14ac:dyDescent="0.3">
      <c r="A595" t="s">
        <v>1296</v>
      </c>
      <c r="B595" t="s">
        <v>1297</v>
      </c>
      <c r="C595" s="7">
        <v>13.9</v>
      </c>
      <c r="D595" t="s">
        <v>10</v>
      </c>
      <c r="E595" t="s">
        <v>11</v>
      </c>
      <c r="H595" s="3" t="s">
        <v>1298</v>
      </c>
      <c r="I595">
        <v>571814</v>
      </c>
      <c r="N595">
        <v>571814</v>
      </c>
      <c r="P595" s="8">
        <v>280.93333333333334</v>
      </c>
      <c r="Q595" s="8">
        <v>281.39999999999998</v>
      </c>
      <c r="R595" s="8"/>
      <c r="S595" s="8"/>
      <c r="T595" s="8"/>
      <c r="U595" s="8"/>
      <c r="V595" s="8">
        <v>282.76666666666665</v>
      </c>
      <c r="W595" s="5"/>
      <c r="X595" t="s">
        <v>14</v>
      </c>
      <c r="Y595" s="9" t="s">
        <v>15</v>
      </c>
    </row>
    <row r="596" spans="1:25" x14ac:dyDescent="0.3">
      <c r="A596" t="s">
        <v>1299</v>
      </c>
      <c r="B596" t="s">
        <v>1300</v>
      </c>
      <c r="C596" s="7">
        <v>1.6</v>
      </c>
      <c r="D596" t="s">
        <v>10</v>
      </c>
      <c r="E596" t="s">
        <v>11</v>
      </c>
      <c r="H596" s="3" t="s">
        <v>1301</v>
      </c>
      <c r="I596">
        <v>74377</v>
      </c>
      <c r="N596">
        <v>74377</v>
      </c>
      <c r="P596" s="8">
        <v>222.80000000000004</v>
      </c>
      <c r="Q596" s="8"/>
      <c r="R596" s="8">
        <v>225.86666666666667</v>
      </c>
      <c r="S596" s="8"/>
      <c r="T596" s="8">
        <v>217.9</v>
      </c>
      <c r="U596" s="8"/>
      <c r="V596" s="8"/>
      <c r="W596" s="5"/>
      <c r="X596" t="s">
        <v>14</v>
      </c>
      <c r="Y596" s="9" t="s">
        <v>15</v>
      </c>
    </row>
    <row r="597" spans="1:25" x14ac:dyDescent="0.3">
      <c r="A597" t="s">
        <v>1302</v>
      </c>
      <c r="B597" t="s">
        <v>1303</v>
      </c>
      <c r="C597" s="7">
        <v>18.399999999999999</v>
      </c>
      <c r="D597" t="s">
        <v>10</v>
      </c>
      <c r="E597" t="s">
        <v>11</v>
      </c>
      <c r="H597" s="3" t="s">
        <v>1304</v>
      </c>
      <c r="I597">
        <v>1968739</v>
      </c>
      <c r="N597">
        <v>1968739</v>
      </c>
      <c r="P597" s="8">
        <v>340.13333333333338</v>
      </c>
      <c r="Q597" s="8">
        <v>338.16666666666669</v>
      </c>
      <c r="R597" s="8"/>
      <c r="S597" s="8"/>
      <c r="T597" s="8"/>
      <c r="U597" s="8">
        <v>337.23333333333335</v>
      </c>
      <c r="V597" s="8">
        <v>340.93333333333334</v>
      </c>
      <c r="W597" s="5"/>
      <c r="X597" t="s">
        <v>14</v>
      </c>
      <c r="Y597" s="9" t="s">
        <v>15</v>
      </c>
    </row>
    <row r="598" spans="1:25" x14ac:dyDescent="0.3">
      <c r="A598" t="s">
        <v>1305</v>
      </c>
      <c r="B598" t="s">
        <v>1306</v>
      </c>
      <c r="C598" s="7">
        <v>3.4</v>
      </c>
      <c r="D598" t="s">
        <v>10</v>
      </c>
      <c r="E598" t="s">
        <v>11</v>
      </c>
      <c r="H598" s="3" t="s">
        <v>1307</v>
      </c>
      <c r="I598">
        <v>1968737</v>
      </c>
      <c r="N598">
        <v>1968737</v>
      </c>
      <c r="P598" s="8">
        <v>211.69999999999996</v>
      </c>
      <c r="Q598" s="8">
        <v>212.69999999999996</v>
      </c>
      <c r="R598" s="8"/>
      <c r="S598" s="8"/>
      <c r="T598" s="8">
        <v>204</v>
      </c>
      <c r="U598" s="8"/>
      <c r="V598" s="8"/>
      <c r="W598" s="5"/>
      <c r="X598" t="s">
        <v>14</v>
      </c>
      <c r="Y598" s="9" t="s">
        <v>15</v>
      </c>
    </row>
    <row r="599" spans="1:25" x14ac:dyDescent="0.3">
      <c r="A599" t="s">
        <v>1308</v>
      </c>
      <c r="B599" t="s">
        <v>1089</v>
      </c>
      <c r="C599" s="7">
        <v>2.1</v>
      </c>
      <c r="D599" t="s">
        <v>10</v>
      </c>
      <c r="E599" t="s">
        <v>11</v>
      </c>
      <c r="H599" s="3" t="s">
        <v>1309</v>
      </c>
      <c r="I599">
        <v>1968744</v>
      </c>
      <c r="N599">
        <v>1968744</v>
      </c>
      <c r="P599" s="8">
        <v>274.7</v>
      </c>
      <c r="Q599" s="8">
        <v>269.63333333333338</v>
      </c>
      <c r="R599" s="8"/>
      <c r="S599" s="8"/>
      <c r="T599" s="8"/>
      <c r="U599" s="8"/>
      <c r="V599" s="8">
        <v>273.56666666666666</v>
      </c>
      <c r="W599" s="5"/>
      <c r="X599" t="s">
        <v>14</v>
      </c>
      <c r="Y599" s="9" t="s">
        <v>15</v>
      </c>
    </row>
    <row r="600" spans="1:25" x14ac:dyDescent="0.3">
      <c r="A600" t="s">
        <v>1310</v>
      </c>
      <c r="B600" t="s">
        <v>660</v>
      </c>
      <c r="C600" s="7">
        <v>1.2</v>
      </c>
      <c r="D600" t="s">
        <v>10</v>
      </c>
      <c r="E600" t="s">
        <v>11</v>
      </c>
      <c r="H600" s="3" t="s">
        <v>1311</v>
      </c>
      <c r="I600">
        <v>64716</v>
      </c>
      <c r="N600">
        <v>64716</v>
      </c>
      <c r="P600" s="8">
        <v>189.79999999999998</v>
      </c>
      <c r="Q600" s="8">
        <v>188.9</v>
      </c>
      <c r="R600" s="8"/>
      <c r="S600" s="8">
        <v>189</v>
      </c>
      <c r="T600" s="8">
        <v>184.36666666666667</v>
      </c>
      <c r="U600" s="8"/>
      <c r="V600" s="8"/>
      <c r="W600" s="5"/>
      <c r="X600" t="s">
        <v>14</v>
      </c>
      <c r="Y600" s="9" t="s">
        <v>15</v>
      </c>
    </row>
    <row r="601" spans="1:25" x14ac:dyDescent="0.3">
      <c r="A601" t="s">
        <v>1312</v>
      </c>
      <c r="B601" t="s">
        <v>1222</v>
      </c>
      <c r="C601" s="7">
        <v>1</v>
      </c>
      <c r="D601" t="s">
        <v>10</v>
      </c>
      <c r="E601" t="s">
        <v>11</v>
      </c>
      <c r="H601" s="3" t="s">
        <v>1313</v>
      </c>
      <c r="I601">
        <v>3503</v>
      </c>
      <c r="N601">
        <v>3503</v>
      </c>
      <c r="P601" s="8">
        <v>203.43333333333331</v>
      </c>
      <c r="Q601" s="8"/>
      <c r="R601" s="8"/>
      <c r="S601" s="8"/>
      <c r="T601" s="8">
        <v>195.56666666666669</v>
      </c>
      <c r="U601" s="8"/>
      <c r="V601" s="8"/>
      <c r="W601" s="5"/>
      <c r="X601" t="s">
        <v>14</v>
      </c>
      <c r="Y601" s="9" t="s">
        <v>15</v>
      </c>
    </row>
    <row r="602" spans="1:25" x14ac:dyDescent="0.3">
      <c r="A602" t="s">
        <v>1314</v>
      </c>
      <c r="B602" t="s">
        <v>1315</v>
      </c>
      <c r="C602" s="7">
        <v>1.7</v>
      </c>
      <c r="D602" t="s">
        <v>10</v>
      </c>
      <c r="E602" t="s">
        <v>11</v>
      </c>
      <c r="F602" t="s">
        <v>1160</v>
      </c>
      <c r="H602" s="3" t="s">
        <v>1316</v>
      </c>
      <c r="I602">
        <v>53898</v>
      </c>
      <c r="N602">
        <v>53898</v>
      </c>
      <c r="P602" s="8">
        <v>183.46666666666667</v>
      </c>
      <c r="Q602" s="8"/>
      <c r="R602" s="8"/>
      <c r="S602" s="8">
        <v>170.69999999999996</v>
      </c>
      <c r="T602" s="8"/>
      <c r="U602" s="8"/>
      <c r="V602" s="8"/>
      <c r="W602" s="5"/>
      <c r="X602" t="s">
        <v>14</v>
      </c>
      <c r="Y602" s="9" t="s">
        <v>15</v>
      </c>
    </row>
    <row r="603" spans="1:25" x14ac:dyDescent="0.3">
      <c r="A603" s="10" t="s">
        <v>80</v>
      </c>
      <c r="B603" s="10" t="s">
        <v>81</v>
      </c>
      <c r="C603" s="11">
        <v>0.2</v>
      </c>
      <c r="D603" s="10" t="s">
        <v>10</v>
      </c>
      <c r="E603" s="10"/>
      <c r="F603" s="10"/>
      <c r="G603" s="10"/>
      <c r="H603" s="12"/>
      <c r="I603" s="10"/>
      <c r="J603" s="10"/>
      <c r="K603" s="10"/>
      <c r="L603" s="10"/>
      <c r="M603" s="10"/>
      <c r="N603" s="10"/>
      <c r="O603" s="10"/>
      <c r="P603" s="10"/>
      <c r="Q603" s="13">
        <v>153.6</v>
      </c>
      <c r="R603" s="10"/>
      <c r="S603" s="10"/>
      <c r="T603" s="13"/>
      <c r="U603" s="13"/>
      <c r="V603" s="13"/>
      <c r="W603" s="13">
        <f>(153.73-Q603)*100/153.73</f>
        <v>8.4563845703503199E-2</v>
      </c>
      <c r="X603" s="10" t="s">
        <v>14</v>
      </c>
      <c r="Y603" s="10"/>
    </row>
    <row r="604" spans="1:25" x14ac:dyDescent="0.3">
      <c r="A604" s="10" t="s">
        <v>82</v>
      </c>
      <c r="B604" s="10" t="s">
        <v>83</v>
      </c>
      <c r="C604" s="11">
        <v>0.1</v>
      </c>
      <c r="D604" s="10" t="s">
        <v>10</v>
      </c>
      <c r="E604" s="10"/>
      <c r="F604" s="10"/>
      <c r="G604" s="10"/>
      <c r="H604" s="12"/>
      <c r="I604" s="10"/>
      <c r="J604" s="10"/>
      <c r="K604" s="10"/>
      <c r="L604" s="10"/>
      <c r="M604" s="10"/>
      <c r="N604" s="10"/>
      <c r="O604" s="10"/>
      <c r="P604" s="10"/>
      <c r="Q604" s="13">
        <v>203.69999999999996</v>
      </c>
      <c r="R604" s="10"/>
      <c r="S604" s="10"/>
      <c r="T604" s="13"/>
      <c r="U604" s="13"/>
      <c r="V604" s="13"/>
      <c r="W604" s="13">
        <f>(Q604-202.96)*100/202.96</f>
        <v>0.36460386283009077</v>
      </c>
      <c r="X604" s="10" t="s">
        <v>14</v>
      </c>
      <c r="Y604" s="10"/>
    </row>
    <row r="605" spans="1:25" x14ac:dyDescent="0.3">
      <c r="A605" s="10" t="s">
        <v>84</v>
      </c>
      <c r="B605" s="10" t="s">
        <v>85</v>
      </c>
      <c r="C605" s="11">
        <v>0.1</v>
      </c>
      <c r="D605" s="10" t="s">
        <v>10</v>
      </c>
      <c r="E605" s="10"/>
      <c r="F605" s="10"/>
      <c r="G605" s="10"/>
      <c r="H605" s="12"/>
      <c r="I605" s="10"/>
      <c r="J605" s="10"/>
      <c r="K605" s="10"/>
      <c r="L605" s="10"/>
      <c r="M605" s="10"/>
      <c r="N605" s="10"/>
      <c r="O605" s="10"/>
      <c r="P605" s="10"/>
      <c r="Q605" s="13">
        <v>243.16666666666666</v>
      </c>
      <c r="R605" s="10"/>
      <c r="S605" s="10"/>
      <c r="T605" s="13"/>
      <c r="U605" s="13"/>
      <c r="V605" s="13"/>
      <c r="W605" s="13">
        <f>(243.64-Q605)*100/243.64</f>
        <v>0.19427570732774962</v>
      </c>
      <c r="X605" s="10" t="s">
        <v>14</v>
      </c>
      <c r="Y605" s="10"/>
    </row>
    <row r="606" spans="1:25" x14ac:dyDescent="0.3">
      <c r="A606" s="14" t="s">
        <v>86</v>
      </c>
      <c r="B606" s="14" t="s">
        <v>81</v>
      </c>
      <c r="C606" s="15">
        <v>0.2</v>
      </c>
      <c r="D606" s="14" t="s">
        <v>10</v>
      </c>
      <c r="E606" s="14"/>
      <c r="F606" s="14"/>
      <c r="G606" s="14"/>
      <c r="H606" s="16"/>
      <c r="I606" s="14"/>
      <c r="J606" s="14"/>
      <c r="K606" s="14"/>
      <c r="L606" s="14"/>
      <c r="M606" s="14"/>
      <c r="N606" s="14"/>
      <c r="O606" s="14"/>
      <c r="P606" s="14"/>
      <c r="Q606" s="17">
        <v>153.16666666666666</v>
      </c>
      <c r="R606" s="14"/>
      <c r="S606" s="14"/>
      <c r="T606" s="17"/>
      <c r="U606" s="17"/>
      <c r="V606" s="17"/>
      <c r="W606" s="17">
        <f>(153.73-Q606)*100/153.73</f>
        <v>0.36644333138185953</v>
      </c>
      <c r="X606" s="14" t="s">
        <v>14</v>
      </c>
      <c r="Y606" s="14"/>
    </row>
    <row r="607" spans="1:25" x14ac:dyDescent="0.3">
      <c r="A607" s="14" t="s">
        <v>87</v>
      </c>
      <c r="B607" s="14" t="s">
        <v>83</v>
      </c>
      <c r="C607" s="15">
        <v>0.1</v>
      </c>
      <c r="D607" s="14" t="s">
        <v>10</v>
      </c>
      <c r="E607" s="14"/>
      <c r="F607" s="14"/>
      <c r="G607" s="14"/>
      <c r="H607" s="16"/>
      <c r="I607" s="14"/>
      <c r="J607" s="14"/>
      <c r="K607" s="14"/>
      <c r="L607" s="14"/>
      <c r="M607" s="14"/>
      <c r="N607" s="14"/>
      <c r="O607" s="14"/>
      <c r="P607" s="14"/>
      <c r="Q607" s="17">
        <v>204.19999999999996</v>
      </c>
      <c r="R607" s="14"/>
      <c r="S607" s="14"/>
      <c r="T607" s="17"/>
      <c r="U607" s="17"/>
      <c r="V607" s="17"/>
      <c r="W607" s="17">
        <f>(Q607-202.96)*100/202.96</f>
        <v>0.61095782420178957</v>
      </c>
      <c r="X607" s="14" t="s">
        <v>14</v>
      </c>
      <c r="Y607" s="14"/>
    </row>
    <row r="608" spans="1:25" x14ac:dyDescent="0.3">
      <c r="A608" s="14" t="s">
        <v>88</v>
      </c>
      <c r="B608" s="14" t="s">
        <v>85</v>
      </c>
      <c r="C608" s="15">
        <v>0.1</v>
      </c>
      <c r="D608" s="14" t="s">
        <v>10</v>
      </c>
      <c r="E608" s="14"/>
      <c r="F608" s="14"/>
      <c r="G608" s="14"/>
      <c r="H608" s="16"/>
      <c r="I608" s="14"/>
      <c r="J608" s="14"/>
      <c r="K608" s="14"/>
      <c r="L608" s="14"/>
      <c r="M608" s="14"/>
      <c r="N608" s="14"/>
      <c r="O608" s="14"/>
      <c r="P608" s="14"/>
      <c r="Q608" s="17">
        <v>244.76666666666665</v>
      </c>
      <c r="R608" s="14"/>
      <c r="S608" s="14"/>
      <c r="T608" s="17"/>
      <c r="U608" s="17"/>
      <c r="V608" s="17"/>
      <c r="W608" s="17">
        <f>(Q608-243.64)*100/243.64</f>
        <v>0.46243090899140749</v>
      </c>
      <c r="X608" s="14" t="s">
        <v>14</v>
      </c>
      <c r="Y608" s="14"/>
    </row>
    <row r="609" spans="1:25" x14ac:dyDescent="0.3">
      <c r="A609" s="10" t="s">
        <v>89</v>
      </c>
      <c r="B609" s="10" t="s">
        <v>90</v>
      </c>
      <c r="C609" s="11">
        <v>0.1</v>
      </c>
      <c r="D609" s="10"/>
      <c r="E609" s="10" t="s">
        <v>11</v>
      </c>
      <c r="F609" s="10"/>
      <c r="G609" s="10"/>
      <c r="H609" s="12"/>
      <c r="I609" s="10"/>
      <c r="J609" s="10"/>
      <c r="K609" s="10"/>
      <c r="L609" s="10"/>
      <c r="M609" s="10"/>
      <c r="N609" s="10"/>
      <c r="O609" s="10"/>
      <c r="P609" s="10"/>
      <c r="Q609" s="13">
        <v>140.03333333333333</v>
      </c>
      <c r="R609" s="10"/>
      <c r="S609" s="10"/>
      <c r="T609" s="13"/>
      <c r="U609" s="13"/>
      <c r="V609" s="13"/>
      <c r="W609" s="13">
        <f>(140.04-Q609)*100/140.04</f>
        <v>4.7605446062986313E-3</v>
      </c>
      <c r="X609" s="10" t="s">
        <v>14</v>
      </c>
      <c r="Y609" s="10"/>
    </row>
    <row r="610" spans="1:25" x14ac:dyDescent="0.3">
      <c r="A610" s="10" t="s">
        <v>91</v>
      </c>
      <c r="B610" s="10" t="s">
        <v>92</v>
      </c>
      <c r="C610" s="11">
        <v>0.1</v>
      </c>
      <c r="D610" s="10"/>
      <c r="E610" s="10" t="s">
        <v>11</v>
      </c>
      <c r="F610" s="10"/>
      <c r="G610" s="10"/>
      <c r="H610" s="12"/>
      <c r="I610" s="10"/>
      <c r="J610" s="10"/>
      <c r="K610" s="10"/>
      <c r="L610" s="10"/>
      <c r="M610" s="10"/>
      <c r="N610" s="10"/>
      <c r="O610" s="10"/>
      <c r="P610" s="10"/>
      <c r="Q610" s="13">
        <v>180.83333333333334</v>
      </c>
      <c r="R610" s="10"/>
      <c r="S610" s="10"/>
      <c r="T610" s="13"/>
      <c r="U610" s="13"/>
      <c r="V610" s="13"/>
      <c r="W610" s="13">
        <f>(Q610-180.77)*100/180.77</f>
        <v>3.5035311906473736E-2</v>
      </c>
      <c r="X610" s="10" t="s">
        <v>14</v>
      </c>
      <c r="Y610" s="10"/>
    </row>
    <row r="611" spans="1:25" x14ac:dyDescent="0.3">
      <c r="A611" s="10" t="s">
        <v>93</v>
      </c>
      <c r="B611" s="10" t="s">
        <v>94</v>
      </c>
      <c r="C611" s="11">
        <v>0.1</v>
      </c>
      <c r="D611" s="10"/>
      <c r="E611" s="10" t="s">
        <v>11</v>
      </c>
      <c r="F611" s="10"/>
      <c r="G611" s="10"/>
      <c r="H611" s="12"/>
      <c r="I611" s="10"/>
      <c r="J611" s="10"/>
      <c r="K611" s="10"/>
      <c r="L611" s="10"/>
      <c r="M611" s="10"/>
      <c r="N611" s="10"/>
      <c r="O611" s="10"/>
      <c r="P611" s="10"/>
      <c r="Q611" s="13">
        <v>255.29999999999998</v>
      </c>
      <c r="R611" s="10"/>
      <c r="S611" s="10"/>
      <c r="T611" s="13"/>
      <c r="U611" s="13"/>
      <c r="V611" s="13"/>
      <c r="W611" s="13">
        <f>(255.34-Q611)*100/255.34</f>
        <v>1.5665387326709666E-2</v>
      </c>
      <c r="X611" s="10" t="s">
        <v>14</v>
      </c>
      <c r="Y611" s="10"/>
    </row>
    <row r="612" spans="1:25" x14ac:dyDescent="0.3">
      <c r="A612" s="14" t="s">
        <v>95</v>
      </c>
      <c r="B612" s="14" t="s">
        <v>90</v>
      </c>
      <c r="C612" s="15">
        <v>0.1</v>
      </c>
      <c r="D612" s="14"/>
      <c r="E612" s="14" t="s">
        <v>11</v>
      </c>
      <c r="F612" s="14"/>
      <c r="G612" s="14"/>
      <c r="H612" s="16"/>
      <c r="I612" s="14"/>
      <c r="J612" s="14"/>
      <c r="K612" s="14"/>
      <c r="L612" s="14"/>
      <c r="M612" s="14"/>
      <c r="N612" s="14"/>
      <c r="O612" s="14"/>
      <c r="P612" s="14"/>
      <c r="Q612" s="17">
        <v>138.86666666666667</v>
      </c>
      <c r="R612" s="14"/>
      <c r="S612" s="14"/>
      <c r="T612" s="17"/>
      <c r="U612" s="17"/>
      <c r="V612" s="17"/>
      <c r="W612" s="17">
        <f>(140.04-Q612)*100/140.04</f>
        <v>0.83785585070931012</v>
      </c>
      <c r="X612" s="14" t="s">
        <v>14</v>
      </c>
      <c r="Y612" s="14"/>
    </row>
    <row r="613" spans="1:25" x14ac:dyDescent="0.3">
      <c r="A613" s="14" t="s">
        <v>96</v>
      </c>
      <c r="B613" s="14" t="s">
        <v>92</v>
      </c>
      <c r="C613" s="15">
        <v>0.1</v>
      </c>
      <c r="D613" s="14"/>
      <c r="E613" s="14" t="s">
        <v>11</v>
      </c>
      <c r="F613" s="14"/>
      <c r="G613" s="14"/>
      <c r="H613" s="16"/>
      <c r="I613" s="14"/>
      <c r="J613" s="14"/>
      <c r="K613" s="14"/>
      <c r="L613" s="14"/>
      <c r="M613" s="14"/>
      <c r="N613" s="14"/>
      <c r="O613" s="14"/>
      <c r="P613" s="14"/>
      <c r="Q613" s="17">
        <v>179.63333333333333</v>
      </c>
      <c r="R613" s="14"/>
      <c r="S613" s="14"/>
      <c r="T613" s="17"/>
      <c r="U613" s="17"/>
      <c r="V613" s="17"/>
      <c r="W613" s="17">
        <f>(180.77-Q613)*100/180.77</f>
        <v>0.62879165053199337</v>
      </c>
      <c r="X613" s="14" t="s">
        <v>14</v>
      </c>
      <c r="Y613" s="14"/>
    </row>
    <row r="614" spans="1:25" x14ac:dyDescent="0.3">
      <c r="A614" s="14" t="s">
        <v>97</v>
      </c>
      <c r="B614" s="14" t="s">
        <v>94</v>
      </c>
      <c r="C614" s="15">
        <v>0.1</v>
      </c>
      <c r="D614" s="14"/>
      <c r="E614" s="14" t="s">
        <v>11</v>
      </c>
      <c r="F614" s="14"/>
      <c r="G614" s="14"/>
      <c r="H614" s="16"/>
      <c r="I614" s="14"/>
      <c r="J614" s="14"/>
      <c r="K614" s="14"/>
      <c r="L614" s="14"/>
      <c r="M614" s="14"/>
      <c r="N614" s="14"/>
      <c r="O614" s="14"/>
      <c r="P614" s="14"/>
      <c r="Q614" s="17">
        <v>254.16666666666666</v>
      </c>
      <c r="R614" s="14"/>
      <c r="S614" s="14"/>
      <c r="T614" s="17"/>
      <c r="U614" s="17"/>
      <c r="V614" s="17"/>
      <c r="W614" s="17">
        <f>(255.34-Q614)*100/255.34</f>
        <v>0.45951802824992016</v>
      </c>
      <c r="X614" s="14" t="s">
        <v>14</v>
      </c>
      <c r="Y614" s="14"/>
    </row>
    <row r="615" spans="1:25" x14ac:dyDescent="0.3">
      <c r="A615" t="s">
        <v>1317</v>
      </c>
      <c r="B615" t="s">
        <v>1318</v>
      </c>
      <c r="C615" s="7">
        <v>1.2</v>
      </c>
      <c r="D615" t="s">
        <v>10</v>
      </c>
      <c r="E615" t="s">
        <v>11</v>
      </c>
      <c r="F615" t="s">
        <v>1111</v>
      </c>
      <c r="H615" s="3" t="s">
        <v>1319</v>
      </c>
      <c r="I615">
        <v>41586</v>
      </c>
      <c r="N615">
        <v>1968751</v>
      </c>
      <c r="P615" s="8">
        <v>306.2</v>
      </c>
      <c r="Q615" s="8">
        <v>304.09999999999997</v>
      </c>
      <c r="R615" s="8"/>
      <c r="S615" s="8"/>
      <c r="T615" s="8">
        <v>301.93333333333334</v>
      </c>
      <c r="U615" s="8"/>
      <c r="V615" s="8"/>
      <c r="W615" s="8"/>
      <c r="X615" t="s">
        <v>14</v>
      </c>
      <c r="Y615" s="9" t="s">
        <v>15</v>
      </c>
    </row>
    <row r="616" spans="1:25" x14ac:dyDescent="0.3">
      <c r="A616" t="s">
        <v>1320</v>
      </c>
      <c r="B616" t="s">
        <v>1321</v>
      </c>
      <c r="C616" s="7">
        <v>1.5</v>
      </c>
      <c r="D616" t="s">
        <v>10</v>
      </c>
      <c r="E616" t="s">
        <v>11</v>
      </c>
      <c r="F616" t="s">
        <v>1114</v>
      </c>
      <c r="H616" s="3" t="s">
        <v>1322</v>
      </c>
      <c r="I616">
        <v>61200</v>
      </c>
      <c r="N616">
        <v>1968752</v>
      </c>
      <c r="P616" s="8">
        <v>295.3</v>
      </c>
      <c r="Q616" s="8">
        <v>290.86666666666673</v>
      </c>
      <c r="R616" s="8"/>
      <c r="S616" s="8"/>
      <c r="T616" s="8"/>
      <c r="U616" s="8"/>
      <c r="V616" s="8">
        <v>298.90000000000003</v>
      </c>
      <c r="W616" s="8"/>
      <c r="X616" t="s">
        <v>14</v>
      </c>
      <c r="Y616" s="9" t="s">
        <v>15</v>
      </c>
    </row>
    <row r="617" spans="1:25" x14ac:dyDescent="0.3">
      <c r="A617" t="s">
        <v>1323</v>
      </c>
      <c r="B617" t="s">
        <v>1324</v>
      </c>
      <c r="C617" s="7">
        <v>12.1</v>
      </c>
      <c r="D617" t="s">
        <v>10</v>
      </c>
      <c r="E617" t="s">
        <v>11</v>
      </c>
      <c r="F617" t="s">
        <v>1118</v>
      </c>
      <c r="H617" s="3" t="s">
        <v>1325</v>
      </c>
      <c r="I617">
        <v>61448</v>
      </c>
      <c r="N617">
        <v>40928</v>
      </c>
      <c r="P617" s="8">
        <v>270.03333333333336</v>
      </c>
      <c r="Q617" s="8"/>
      <c r="R617" s="8">
        <v>273.36666666666673</v>
      </c>
      <c r="S617" s="8"/>
      <c r="T617" s="8">
        <v>261.53333333333336</v>
      </c>
      <c r="U617" s="8"/>
      <c r="V617" s="9"/>
      <c r="X617" t="s">
        <v>14</v>
      </c>
      <c r="Y617" s="9" t="s">
        <v>15</v>
      </c>
    </row>
    <row r="618" spans="1:25" x14ac:dyDescent="0.3">
      <c r="A618" t="s">
        <v>1326</v>
      </c>
      <c r="B618" t="s">
        <v>1327</v>
      </c>
      <c r="C618" s="7">
        <v>10.7</v>
      </c>
      <c r="D618" t="s">
        <v>10</v>
      </c>
      <c r="E618" t="s">
        <v>11</v>
      </c>
      <c r="F618" t="s">
        <v>1121</v>
      </c>
      <c r="H618" s="3" t="s">
        <v>1328</v>
      </c>
      <c r="I618">
        <v>40722</v>
      </c>
      <c r="N618">
        <v>40809</v>
      </c>
      <c r="P618" s="8">
        <v>283.7</v>
      </c>
      <c r="Q618" s="8"/>
      <c r="R618" s="8"/>
      <c r="S618" s="8"/>
      <c r="T618" s="8">
        <v>279.7</v>
      </c>
      <c r="U618" s="8"/>
      <c r="V618" s="8"/>
      <c r="W618" s="5"/>
      <c r="X618" t="s">
        <v>14</v>
      </c>
      <c r="Y618" s="9" t="s">
        <v>15</v>
      </c>
    </row>
    <row r="619" spans="1:25" x14ac:dyDescent="0.3">
      <c r="A619" t="s">
        <v>1329</v>
      </c>
      <c r="B619" t="s">
        <v>1330</v>
      </c>
      <c r="C619" s="7">
        <v>11.7</v>
      </c>
      <c r="D619" t="s">
        <v>10</v>
      </c>
      <c r="E619" t="s">
        <v>11</v>
      </c>
      <c r="F619" t="s">
        <v>1125</v>
      </c>
      <c r="H619" s="3" t="s">
        <v>1331</v>
      </c>
      <c r="I619">
        <v>59549</v>
      </c>
      <c r="N619">
        <v>78559</v>
      </c>
      <c r="P619" s="8">
        <v>289.46666666666664</v>
      </c>
      <c r="Q619" s="8">
        <v>288.63333333333338</v>
      </c>
      <c r="R619" s="8"/>
      <c r="S619" s="8">
        <v>282.63333333333333</v>
      </c>
      <c r="T619" s="8">
        <v>281.63333333333333</v>
      </c>
      <c r="U619" s="8"/>
      <c r="V619" s="8"/>
      <c r="W619" s="5"/>
      <c r="X619" t="s">
        <v>14</v>
      </c>
      <c r="Y619" s="9" t="s">
        <v>15</v>
      </c>
    </row>
    <row r="620" spans="1:25" x14ac:dyDescent="0.3">
      <c r="A620" t="s">
        <v>1332</v>
      </c>
      <c r="B620" t="s">
        <v>1333</v>
      </c>
      <c r="C620" s="7">
        <v>1.2</v>
      </c>
      <c r="D620" t="s">
        <v>10</v>
      </c>
      <c r="E620" t="s">
        <v>11</v>
      </c>
      <c r="F620" t="s">
        <v>1129</v>
      </c>
      <c r="H620" s="3" t="s">
        <v>1334</v>
      </c>
      <c r="I620">
        <v>1968746</v>
      </c>
      <c r="N620">
        <v>40268</v>
      </c>
      <c r="P620" s="8">
        <v>231.43333333333331</v>
      </c>
      <c r="Q620" s="8">
        <v>229.46666666666667</v>
      </c>
      <c r="R620" s="8"/>
      <c r="S620" s="8"/>
      <c r="T620" s="8"/>
      <c r="U620" s="8">
        <v>237.36666666666667</v>
      </c>
      <c r="V620" s="8">
        <v>239.43333333333331</v>
      </c>
      <c r="W620" s="5"/>
      <c r="X620" t="s">
        <v>14</v>
      </c>
      <c r="Y620" s="9" t="s">
        <v>15</v>
      </c>
    </row>
    <row r="621" spans="1:25" x14ac:dyDescent="0.3">
      <c r="A621" t="s">
        <v>1335</v>
      </c>
      <c r="B621" t="s">
        <v>1336</v>
      </c>
      <c r="C621" s="7">
        <v>13.4</v>
      </c>
      <c r="D621" t="s">
        <v>10</v>
      </c>
      <c r="E621" t="s">
        <v>11</v>
      </c>
      <c r="F621" t="s">
        <v>1136</v>
      </c>
      <c r="H621" s="3" t="s">
        <v>1337</v>
      </c>
      <c r="I621">
        <v>5536</v>
      </c>
      <c r="N621">
        <v>40435</v>
      </c>
      <c r="P621" s="8">
        <v>288.86666666666667</v>
      </c>
      <c r="Q621" s="8">
        <v>282.8</v>
      </c>
      <c r="R621" s="8"/>
      <c r="S621" s="8"/>
      <c r="T621" s="8">
        <v>276.06666666666666</v>
      </c>
      <c r="U621" s="8"/>
      <c r="V621" s="8"/>
      <c r="W621" s="5"/>
      <c r="X621" t="s">
        <v>14</v>
      </c>
      <c r="Y621" s="9" t="s">
        <v>15</v>
      </c>
    </row>
    <row r="622" spans="1:25" x14ac:dyDescent="0.3">
      <c r="A622" t="s">
        <v>1338</v>
      </c>
      <c r="B622" t="s">
        <v>1339</v>
      </c>
      <c r="C622" s="7">
        <v>12.3</v>
      </c>
      <c r="D622" t="s">
        <v>10</v>
      </c>
      <c r="E622" t="s">
        <v>11</v>
      </c>
      <c r="F622" t="s">
        <v>1140</v>
      </c>
      <c r="H622" s="3" t="s">
        <v>1340</v>
      </c>
      <c r="I622">
        <v>1968743</v>
      </c>
      <c r="N622">
        <v>1968748</v>
      </c>
      <c r="P622" s="8">
        <v>258.63333333333338</v>
      </c>
      <c r="Q622" s="8"/>
      <c r="R622" s="8">
        <v>260.96666666666664</v>
      </c>
      <c r="S622" s="8"/>
      <c r="T622" s="8"/>
      <c r="U622" s="8"/>
      <c r="V622" s="8"/>
      <c r="W622" s="5"/>
      <c r="X622" t="s">
        <v>14</v>
      </c>
      <c r="Y622" s="9" t="s">
        <v>15</v>
      </c>
    </row>
    <row r="623" spans="1:25" x14ac:dyDescent="0.3">
      <c r="A623" t="s">
        <v>1341</v>
      </c>
      <c r="B623" t="s">
        <v>1342</v>
      </c>
      <c r="C623" s="7">
        <v>1.5</v>
      </c>
      <c r="D623" t="s">
        <v>10</v>
      </c>
      <c r="E623" t="s">
        <v>11</v>
      </c>
      <c r="F623" t="s">
        <v>1144</v>
      </c>
      <c r="H623" s="3" t="s">
        <v>1343</v>
      </c>
      <c r="I623">
        <v>1968745</v>
      </c>
      <c r="N623">
        <v>59584</v>
      </c>
      <c r="P623" s="8">
        <v>288.5</v>
      </c>
      <c r="Q623" s="8">
        <v>286.06666666666666</v>
      </c>
      <c r="R623" s="8"/>
      <c r="S623" s="8"/>
      <c r="T623" s="8"/>
      <c r="U623" s="8"/>
      <c r="V623" s="8">
        <v>294.26666666666665</v>
      </c>
      <c r="W623" s="5"/>
      <c r="X623" t="s">
        <v>14</v>
      </c>
      <c r="Y623" s="9" t="s">
        <v>15</v>
      </c>
    </row>
    <row r="624" spans="1:25" x14ac:dyDescent="0.3">
      <c r="A624" t="s">
        <v>1344</v>
      </c>
      <c r="B624" t="s">
        <v>1345</v>
      </c>
      <c r="C624" s="7">
        <v>1.2</v>
      </c>
      <c r="D624" t="s">
        <v>10</v>
      </c>
      <c r="E624" t="s">
        <v>11</v>
      </c>
      <c r="F624" t="s">
        <v>1148</v>
      </c>
      <c r="H624" s="3" t="s">
        <v>1346</v>
      </c>
      <c r="I624">
        <v>7126</v>
      </c>
      <c r="N624">
        <v>40342</v>
      </c>
      <c r="P624" s="8">
        <v>241.26666666666665</v>
      </c>
      <c r="Q624" s="8">
        <v>239.56666666666669</v>
      </c>
      <c r="R624" s="8"/>
      <c r="S624" s="8"/>
      <c r="T624" s="8"/>
      <c r="U624" s="8"/>
      <c r="V624" s="8">
        <v>246.06666666666669</v>
      </c>
      <c r="W624" s="5"/>
      <c r="X624" t="s">
        <v>14</v>
      </c>
      <c r="Y624" s="9" t="s">
        <v>15</v>
      </c>
    </row>
    <row r="625" spans="1:25" x14ac:dyDescent="0.3">
      <c r="A625" t="s">
        <v>1347</v>
      </c>
      <c r="B625" t="s">
        <v>1348</v>
      </c>
      <c r="C625" s="7">
        <v>1.3</v>
      </c>
      <c r="D625" t="s">
        <v>10</v>
      </c>
      <c r="E625" t="s">
        <v>11</v>
      </c>
      <c r="F625" t="s">
        <v>1152</v>
      </c>
      <c r="H625" s="3" t="s">
        <v>1349</v>
      </c>
      <c r="I625">
        <v>62078</v>
      </c>
      <c r="N625">
        <v>62321</v>
      </c>
      <c r="P625" s="8">
        <v>198.66666666666666</v>
      </c>
      <c r="Q625" s="8">
        <v>204.5</v>
      </c>
      <c r="R625" s="8"/>
      <c r="S625" s="8"/>
      <c r="T625" s="8"/>
      <c r="U625" s="8"/>
      <c r="V625" s="8"/>
      <c r="W625" s="5"/>
      <c r="X625" t="s">
        <v>14</v>
      </c>
      <c r="Y625" s="9" t="s">
        <v>15</v>
      </c>
    </row>
    <row r="626" spans="1:25" x14ac:dyDescent="0.3">
      <c r="A626" t="s">
        <v>1350</v>
      </c>
      <c r="B626" t="s">
        <v>1351</v>
      </c>
      <c r="C626" s="7">
        <v>1.3</v>
      </c>
      <c r="D626" t="s">
        <v>10</v>
      </c>
      <c r="E626" t="s">
        <v>11</v>
      </c>
      <c r="H626" s="3" t="s">
        <v>1352</v>
      </c>
      <c r="I626">
        <v>571814</v>
      </c>
      <c r="N626">
        <v>1968755</v>
      </c>
      <c r="P626" s="8">
        <v>205.86666666666667</v>
      </c>
      <c r="Q626" s="8"/>
      <c r="R626" s="8"/>
      <c r="S626" s="8"/>
      <c r="T626" s="8">
        <v>205</v>
      </c>
      <c r="U626" s="8"/>
      <c r="V626" s="8"/>
      <c r="W626" s="5"/>
      <c r="X626" t="s">
        <v>14</v>
      </c>
      <c r="Y626" s="9" t="s">
        <v>15</v>
      </c>
    </row>
    <row r="627" spans="1:25" x14ac:dyDescent="0.3">
      <c r="A627" t="s">
        <v>1353</v>
      </c>
      <c r="B627" t="s">
        <v>1354</v>
      </c>
      <c r="C627" s="7">
        <v>8</v>
      </c>
      <c r="D627" t="s">
        <v>10</v>
      </c>
      <c r="E627" t="s">
        <v>11</v>
      </c>
      <c r="H627" s="3" t="s">
        <v>1355</v>
      </c>
      <c r="I627">
        <v>74377</v>
      </c>
      <c r="N627">
        <v>1968753</v>
      </c>
      <c r="P627" s="8">
        <v>249.6</v>
      </c>
      <c r="Q627" s="8"/>
      <c r="R627" s="8">
        <v>256.59999999999997</v>
      </c>
      <c r="S627" s="8"/>
      <c r="T627" s="8">
        <v>241.20000000000002</v>
      </c>
      <c r="U627" s="8"/>
      <c r="V627" s="8"/>
      <c r="W627" s="5"/>
      <c r="X627" t="s">
        <v>14</v>
      </c>
      <c r="Y627" s="9" t="s">
        <v>15</v>
      </c>
    </row>
    <row r="628" spans="1:25" x14ac:dyDescent="0.3">
      <c r="A628" t="s">
        <v>1356</v>
      </c>
      <c r="B628" t="s">
        <v>1357</v>
      </c>
      <c r="C628" s="7">
        <v>1.7</v>
      </c>
      <c r="D628" t="s">
        <v>10</v>
      </c>
      <c r="E628" t="s">
        <v>11</v>
      </c>
      <c r="H628" s="3" t="s">
        <v>1358</v>
      </c>
      <c r="I628">
        <v>1968739</v>
      </c>
      <c r="N628">
        <v>961</v>
      </c>
      <c r="P628" s="8">
        <v>222.63333333333333</v>
      </c>
      <c r="Q628" s="8">
        <v>216.06666666666669</v>
      </c>
      <c r="R628" s="8"/>
      <c r="S628" s="8"/>
      <c r="T628" s="8"/>
      <c r="U628" s="8"/>
      <c r="V628" s="8"/>
      <c r="W628" s="5"/>
      <c r="X628" t="s">
        <v>14</v>
      </c>
      <c r="Y628" s="9" t="s">
        <v>15</v>
      </c>
    </row>
    <row r="629" spans="1:25" x14ac:dyDescent="0.3">
      <c r="A629" t="s">
        <v>1359</v>
      </c>
      <c r="B629" t="s">
        <v>1360</v>
      </c>
      <c r="C629" s="7">
        <v>1.5</v>
      </c>
      <c r="D629" t="s">
        <v>10</v>
      </c>
      <c r="E629" t="s">
        <v>11</v>
      </c>
      <c r="H629" s="3" t="s">
        <v>1361</v>
      </c>
      <c r="I629">
        <v>1968737</v>
      </c>
      <c r="N629">
        <v>1968750</v>
      </c>
      <c r="P629" s="8">
        <v>306.66666666666669</v>
      </c>
      <c r="Q629" s="8">
        <v>306.43333333333334</v>
      </c>
      <c r="R629" s="8"/>
      <c r="S629" s="8"/>
      <c r="T629" s="8"/>
      <c r="U629" s="8">
        <v>306.43333333333334</v>
      </c>
      <c r="V629" s="8">
        <v>310.53333333333336</v>
      </c>
      <c r="W629" s="5"/>
      <c r="X629" t="s">
        <v>14</v>
      </c>
      <c r="Y629" s="9" t="s">
        <v>15</v>
      </c>
    </row>
    <row r="630" spans="1:25" x14ac:dyDescent="0.3">
      <c r="A630" t="s">
        <v>1362</v>
      </c>
      <c r="B630" t="s">
        <v>1363</v>
      </c>
      <c r="C630" s="7">
        <v>1.2</v>
      </c>
      <c r="D630" t="s">
        <v>10</v>
      </c>
      <c r="E630" t="s">
        <v>11</v>
      </c>
      <c r="H630" s="3" t="s">
        <v>1364</v>
      </c>
      <c r="I630">
        <v>1968744</v>
      </c>
      <c r="N630">
        <v>987446</v>
      </c>
      <c r="P630" s="8">
        <v>201.56666666666669</v>
      </c>
      <c r="Q630" s="8">
        <v>204.93333333333331</v>
      </c>
      <c r="R630" s="8"/>
      <c r="S630" s="8"/>
      <c r="T630" s="8">
        <v>195.56666666666669</v>
      </c>
      <c r="U630" s="8">
        <v>202.03333333333333</v>
      </c>
      <c r="V630" s="8">
        <v>206.53333333333333</v>
      </c>
      <c r="W630" s="5"/>
      <c r="X630" t="s">
        <v>14</v>
      </c>
      <c r="Y630" s="9" t="s">
        <v>15</v>
      </c>
    </row>
    <row r="631" spans="1:25" x14ac:dyDescent="0.3">
      <c r="A631" t="s">
        <v>1365</v>
      </c>
      <c r="B631" t="s">
        <v>306</v>
      </c>
      <c r="C631" s="7">
        <v>1.3</v>
      </c>
      <c r="D631" t="s">
        <v>10</v>
      </c>
      <c r="E631" t="s">
        <v>11</v>
      </c>
      <c r="H631" s="3" t="s">
        <v>1366</v>
      </c>
      <c r="I631">
        <v>64716</v>
      </c>
      <c r="N631">
        <v>5701</v>
      </c>
      <c r="P631" s="8"/>
      <c r="Q631" s="8">
        <v>216.20000000000002</v>
      </c>
      <c r="R631" s="8"/>
      <c r="S631" s="8"/>
      <c r="T631" s="8">
        <v>210.46666666666667</v>
      </c>
      <c r="U631" s="8"/>
      <c r="V631" s="8">
        <v>200.33333333333334</v>
      </c>
      <c r="W631" s="5"/>
      <c r="X631" t="s">
        <v>14</v>
      </c>
      <c r="Y631" s="9" t="s">
        <v>15</v>
      </c>
    </row>
    <row r="632" spans="1:25" x14ac:dyDescent="0.3">
      <c r="A632" t="s">
        <v>1367</v>
      </c>
      <c r="B632" t="s">
        <v>1368</v>
      </c>
      <c r="C632" s="7">
        <v>5.9</v>
      </c>
      <c r="D632" t="s">
        <v>10</v>
      </c>
      <c r="E632" t="s">
        <v>11</v>
      </c>
      <c r="H632" s="3" t="s">
        <v>1369</v>
      </c>
      <c r="I632">
        <v>3503</v>
      </c>
      <c r="N632">
        <v>1968749</v>
      </c>
      <c r="P632" s="8"/>
      <c r="Q632" s="8">
        <v>229.4</v>
      </c>
      <c r="R632" s="8"/>
      <c r="S632" s="8"/>
      <c r="T632" s="8">
        <v>221.43333333333331</v>
      </c>
      <c r="U632" s="8"/>
      <c r="V632" s="8"/>
      <c r="W632" s="5"/>
      <c r="X632" t="s">
        <v>14</v>
      </c>
      <c r="Y632" s="9" t="s">
        <v>15</v>
      </c>
    </row>
    <row r="633" spans="1:25" x14ac:dyDescent="0.3">
      <c r="A633" s="10" t="s">
        <v>80</v>
      </c>
      <c r="B633" s="10" t="s">
        <v>81</v>
      </c>
      <c r="C633" s="11">
        <v>0.2</v>
      </c>
      <c r="D633" s="10" t="s">
        <v>10</v>
      </c>
      <c r="E633" s="10"/>
      <c r="F633" s="10"/>
      <c r="G633" s="10"/>
      <c r="H633" s="12"/>
      <c r="I633" s="10"/>
      <c r="J633" s="10"/>
      <c r="K633" s="10"/>
      <c r="L633" s="10"/>
      <c r="M633" s="10"/>
      <c r="N633" s="10"/>
      <c r="O633" s="10"/>
      <c r="P633" s="10"/>
      <c r="Q633" s="13">
        <v>153.6</v>
      </c>
      <c r="R633" s="10"/>
      <c r="S633" s="10"/>
      <c r="T633" s="13"/>
      <c r="U633" s="13"/>
      <c r="V633" s="13"/>
      <c r="W633" s="13">
        <f>(153.73-Q633)*100/153.73</f>
        <v>8.4563845703503199E-2</v>
      </c>
      <c r="X633" s="10" t="s">
        <v>14</v>
      </c>
      <c r="Y633" s="10"/>
    </row>
    <row r="634" spans="1:25" x14ac:dyDescent="0.3">
      <c r="A634" s="10" t="s">
        <v>82</v>
      </c>
      <c r="B634" s="10" t="s">
        <v>83</v>
      </c>
      <c r="C634" s="11">
        <v>0.1</v>
      </c>
      <c r="D634" s="10" t="s">
        <v>10</v>
      </c>
      <c r="E634" s="10"/>
      <c r="F634" s="10"/>
      <c r="G634" s="10"/>
      <c r="H634" s="12"/>
      <c r="I634" s="10"/>
      <c r="J634" s="10"/>
      <c r="K634" s="10"/>
      <c r="L634" s="10"/>
      <c r="M634" s="10"/>
      <c r="N634" s="10"/>
      <c r="O634" s="10"/>
      <c r="P634" s="10"/>
      <c r="Q634" s="13">
        <v>203.63333333333333</v>
      </c>
      <c r="R634" s="10"/>
      <c r="S634" s="10"/>
      <c r="T634" s="13"/>
      <c r="U634" s="13"/>
      <c r="V634" s="13"/>
      <c r="W634" s="13">
        <f>(Q634-202.96)*100/202.96</f>
        <v>0.33175666798054682</v>
      </c>
      <c r="X634" s="10" t="s">
        <v>14</v>
      </c>
      <c r="Y634" s="10"/>
    </row>
    <row r="635" spans="1:25" x14ac:dyDescent="0.3">
      <c r="A635" s="10" t="s">
        <v>84</v>
      </c>
      <c r="B635" s="10" t="s">
        <v>85</v>
      </c>
      <c r="C635" s="11">
        <v>0.1</v>
      </c>
      <c r="D635" s="10" t="s">
        <v>10</v>
      </c>
      <c r="E635" s="10"/>
      <c r="F635" s="10"/>
      <c r="G635" s="10"/>
      <c r="H635" s="12"/>
      <c r="I635" s="10"/>
      <c r="J635" s="10"/>
      <c r="K635" s="10"/>
      <c r="L635" s="10"/>
      <c r="M635" s="10"/>
      <c r="N635" s="10"/>
      <c r="O635" s="10"/>
      <c r="P635" s="10"/>
      <c r="Q635" s="13">
        <v>243</v>
      </c>
      <c r="R635" s="10"/>
      <c r="S635" s="10"/>
      <c r="T635" s="13"/>
      <c r="U635" s="13"/>
      <c r="V635" s="13"/>
      <c r="W635" s="13">
        <f>(243.64-Q635)*100/243.64</f>
        <v>0.26268264652765816</v>
      </c>
      <c r="X635" s="10" t="s">
        <v>14</v>
      </c>
      <c r="Y635" s="10"/>
    </row>
    <row r="636" spans="1:25" x14ac:dyDescent="0.3">
      <c r="A636" s="14" t="s">
        <v>86</v>
      </c>
      <c r="B636" s="14" t="s">
        <v>81</v>
      </c>
      <c r="C636" s="15">
        <v>0.2</v>
      </c>
      <c r="D636" s="14" t="s">
        <v>10</v>
      </c>
      <c r="E636" s="14"/>
      <c r="F636" s="14"/>
      <c r="G636" s="14"/>
      <c r="H636" s="16"/>
      <c r="I636" s="14"/>
      <c r="J636" s="14"/>
      <c r="K636" s="14"/>
      <c r="L636" s="14"/>
      <c r="M636" s="14"/>
      <c r="N636" s="14"/>
      <c r="O636" s="14"/>
      <c r="P636" s="14"/>
      <c r="Q636" s="17">
        <v>153.26666666666665</v>
      </c>
      <c r="R636" s="14"/>
      <c r="S636" s="14"/>
      <c r="T636" s="17"/>
      <c r="U636" s="17"/>
      <c r="V636" s="17"/>
      <c r="W636" s="17">
        <f>(153.73-Q636)*100/153.73</f>
        <v>0.30139421930224308</v>
      </c>
      <c r="X636" s="14" t="s">
        <v>14</v>
      </c>
      <c r="Y636" s="14"/>
    </row>
    <row r="637" spans="1:25" x14ac:dyDescent="0.3">
      <c r="A637" s="14" t="s">
        <v>87</v>
      </c>
      <c r="B637" s="14" t="s">
        <v>83</v>
      </c>
      <c r="C637" s="15">
        <v>0.1</v>
      </c>
      <c r="D637" s="14" t="s">
        <v>10</v>
      </c>
      <c r="E637" s="14"/>
      <c r="F637" s="14"/>
      <c r="G637" s="14"/>
      <c r="H637" s="16"/>
      <c r="I637" s="14"/>
      <c r="J637" s="14"/>
      <c r="K637" s="14"/>
      <c r="L637" s="14"/>
      <c r="M637" s="14"/>
      <c r="N637" s="14"/>
      <c r="O637" s="14"/>
      <c r="P637" s="14"/>
      <c r="Q637" s="17">
        <v>204.36666666666667</v>
      </c>
      <c r="R637" s="14"/>
      <c r="S637" s="14"/>
      <c r="T637" s="17"/>
      <c r="U637" s="17"/>
      <c r="V637" s="17"/>
      <c r="W637" s="17">
        <f>(Q637-202.96)*100/202.96</f>
        <v>0.69307581132571261</v>
      </c>
      <c r="X637" s="14" t="s">
        <v>14</v>
      </c>
      <c r="Y637" s="14"/>
    </row>
    <row r="638" spans="1:25" x14ac:dyDescent="0.3">
      <c r="A638" s="14" t="s">
        <v>88</v>
      </c>
      <c r="B638" s="14" t="s">
        <v>85</v>
      </c>
      <c r="C638" s="15">
        <v>0.1</v>
      </c>
      <c r="D638" s="14" t="s">
        <v>10</v>
      </c>
      <c r="E638" s="14"/>
      <c r="F638" s="14"/>
      <c r="G638" s="14"/>
      <c r="H638" s="16"/>
      <c r="I638" s="14"/>
      <c r="J638" s="14"/>
      <c r="K638" s="14"/>
      <c r="L638" s="14"/>
      <c r="M638" s="14"/>
      <c r="N638" s="14"/>
      <c r="O638" s="14"/>
      <c r="P638" s="14"/>
      <c r="Q638" s="17">
        <v>245</v>
      </c>
      <c r="R638" s="14"/>
      <c r="S638" s="14"/>
      <c r="T638" s="17"/>
      <c r="U638" s="17"/>
      <c r="V638" s="17"/>
      <c r="W638" s="17">
        <f>(Q638-243.64)*100/243.64</f>
        <v>0.5582006238712911</v>
      </c>
      <c r="X638" s="14" t="s">
        <v>14</v>
      </c>
      <c r="Y638" s="14"/>
    </row>
    <row r="639" spans="1:25" x14ac:dyDescent="0.3">
      <c r="A639" s="10" t="s">
        <v>89</v>
      </c>
      <c r="B639" s="10" t="s">
        <v>90</v>
      </c>
      <c r="C639" s="11">
        <v>0.1</v>
      </c>
      <c r="D639" s="10"/>
      <c r="E639" s="10" t="s">
        <v>11</v>
      </c>
      <c r="F639" s="10"/>
      <c r="G639" s="10"/>
      <c r="H639" s="12"/>
      <c r="I639" s="10"/>
      <c r="J639" s="10"/>
      <c r="K639" s="10"/>
      <c r="L639" s="10"/>
      <c r="M639" s="10"/>
      <c r="N639" s="10"/>
      <c r="O639" s="10"/>
      <c r="P639" s="10"/>
      <c r="Q639" s="13">
        <v>140.03333333333333</v>
      </c>
      <c r="R639" s="10"/>
      <c r="S639" s="10"/>
      <c r="T639" s="13"/>
      <c r="U639" s="13"/>
      <c r="V639" s="13"/>
      <c r="W639" s="13">
        <f>(140.04-Q639)*100/140.04</f>
        <v>4.7605446062986313E-3</v>
      </c>
      <c r="X639" s="10" t="s">
        <v>14</v>
      </c>
      <c r="Y639" s="10"/>
    </row>
    <row r="640" spans="1:25" x14ac:dyDescent="0.3">
      <c r="A640" s="10" t="s">
        <v>91</v>
      </c>
      <c r="B640" s="10" t="s">
        <v>92</v>
      </c>
      <c r="C640" s="11">
        <v>0.1</v>
      </c>
      <c r="D640" s="10"/>
      <c r="E640" s="10" t="s">
        <v>11</v>
      </c>
      <c r="F640" s="10"/>
      <c r="G640" s="10"/>
      <c r="H640" s="12"/>
      <c r="I640" s="10"/>
      <c r="J640" s="10"/>
      <c r="K640" s="10"/>
      <c r="L640" s="10"/>
      <c r="M640" s="10"/>
      <c r="N640" s="10"/>
      <c r="O640" s="10"/>
      <c r="P640" s="10"/>
      <c r="Q640" s="13">
        <v>180.83333333333334</v>
      </c>
      <c r="R640" s="10"/>
      <c r="S640" s="10"/>
      <c r="T640" s="13"/>
      <c r="U640" s="13"/>
      <c r="V640" s="13"/>
      <c r="W640" s="13">
        <f>(Q640-180.77)*100/180.77</f>
        <v>3.5035311906473736E-2</v>
      </c>
      <c r="X640" s="10" t="s">
        <v>14</v>
      </c>
      <c r="Y640" s="10"/>
    </row>
    <row r="641" spans="1:25" x14ac:dyDescent="0.3">
      <c r="A641" s="10" t="s">
        <v>93</v>
      </c>
      <c r="B641" s="10" t="s">
        <v>94</v>
      </c>
      <c r="C641" s="11">
        <v>0.1</v>
      </c>
      <c r="D641" s="10"/>
      <c r="E641" s="10" t="s">
        <v>11</v>
      </c>
      <c r="F641" s="10"/>
      <c r="G641" s="10"/>
      <c r="H641" s="12"/>
      <c r="I641" s="10"/>
      <c r="J641" s="10"/>
      <c r="K641" s="10"/>
      <c r="L641" s="10"/>
      <c r="M641" s="10"/>
      <c r="N641" s="10"/>
      <c r="O641" s="10"/>
      <c r="P641" s="10"/>
      <c r="Q641" s="13">
        <v>255.36666666666667</v>
      </c>
      <c r="R641" s="10"/>
      <c r="S641" s="10"/>
      <c r="T641" s="13"/>
      <c r="U641" s="13"/>
      <c r="V641" s="13"/>
      <c r="W641" s="13">
        <f>(Q641-255.34)*100/255.34</f>
        <v>1.0443591551136068E-2</v>
      </c>
      <c r="X641" s="10" t="s">
        <v>14</v>
      </c>
      <c r="Y641" s="10"/>
    </row>
    <row r="642" spans="1:25" x14ac:dyDescent="0.3">
      <c r="A642" s="14" t="s">
        <v>95</v>
      </c>
      <c r="B642" s="14" t="s">
        <v>90</v>
      </c>
      <c r="C642" s="15">
        <v>0.1</v>
      </c>
      <c r="D642" s="14"/>
      <c r="E642" s="14" t="s">
        <v>11</v>
      </c>
      <c r="F642" s="14"/>
      <c r="G642" s="14"/>
      <c r="H642" s="16"/>
      <c r="I642" s="14"/>
      <c r="J642" s="14"/>
      <c r="K642" s="14"/>
      <c r="L642" s="14"/>
      <c r="M642" s="14"/>
      <c r="N642" s="14"/>
      <c r="O642" s="14"/>
      <c r="P642" s="14"/>
      <c r="Q642" s="17">
        <v>138.76666666666668</v>
      </c>
      <c r="R642" s="14"/>
      <c r="S642" s="14"/>
      <c r="T642" s="17"/>
      <c r="U642" s="17"/>
      <c r="V642" s="17"/>
      <c r="W642" s="17">
        <f>(140.04-Q642)*100/140.04</f>
        <v>0.90926401980385041</v>
      </c>
      <c r="X642" s="14" t="s">
        <v>14</v>
      </c>
      <c r="Y642" s="14"/>
    </row>
    <row r="643" spans="1:25" x14ac:dyDescent="0.3">
      <c r="A643" s="14" t="s">
        <v>96</v>
      </c>
      <c r="B643" s="14" t="s">
        <v>92</v>
      </c>
      <c r="C643" s="15">
        <v>0.1</v>
      </c>
      <c r="D643" s="14"/>
      <c r="E643" s="14" t="s">
        <v>11</v>
      </c>
      <c r="F643" s="14"/>
      <c r="G643" s="14"/>
      <c r="H643" s="16"/>
      <c r="I643" s="14"/>
      <c r="J643" s="14"/>
      <c r="K643" s="14"/>
      <c r="L643" s="14"/>
      <c r="M643" s="14"/>
      <c r="N643" s="14"/>
      <c r="O643" s="14"/>
      <c r="P643" s="14"/>
      <c r="Q643" s="17">
        <v>179.46666666666667</v>
      </c>
      <c r="R643" s="14"/>
      <c r="S643" s="14"/>
      <c r="T643" s="17"/>
      <c r="U643" s="17"/>
      <c r="V643" s="17"/>
      <c r="W643" s="17">
        <f>(180.77-Q643)*100/180.77</f>
        <v>0.72098983975955167</v>
      </c>
      <c r="X643" s="14" t="s">
        <v>14</v>
      </c>
      <c r="Y643" s="14"/>
    </row>
    <row r="644" spans="1:25" x14ac:dyDescent="0.3">
      <c r="A644" s="14" t="s">
        <v>97</v>
      </c>
      <c r="B644" s="14" t="s">
        <v>94</v>
      </c>
      <c r="C644" s="15">
        <v>0.1</v>
      </c>
      <c r="D644" s="14"/>
      <c r="E644" s="14" t="s">
        <v>11</v>
      </c>
      <c r="F644" s="14"/>
      <c r="G644" s="14"/>
      <c r="H644" s="16"/>
      <c r="I644" s="14"/>
      <c r="J644" s="14"/>
      <c r="K644" s="14"/>
      <c r="L644" s="14"/>
      <c r="M644" s="14"/>
      <c r="N644" s="14"/>
      <c r="O644" s="14"/>
      <c r="P644" s="14"/>
      <c r="Q644" s="17">
        <v>254.13333333333333</v>
      </c>
      <c r="R644" s="14"/>
      <c r="S644" s="14"/>
      <c r="T644" s="17"/>
      <c r="U644" s="17"/>
      <c r="V644" s="17"/>
      <c r="W644" s="17">
        <f>(255.34-Q644)*100/255.34</f>
        <v>0.47257251768883751</v>
      </c>
      <c r="X644" s="14" t="s">
        <v>14</v>
      </c>
      <c r="Y644" s="14"/>
    </row>
    <row r="645" spans="1:25" x14ac:dyDescent="0.3">
      <c r="A645" t="s">
        <v>1370</v>
      </c>
      <c r="B645" t="s">
        <v>1371</v>
      </c>
      <c r="C645" s="7">
        <v>1</v>
      </c>
      <c r="D645" t="s">
        <v>10</v>
      </c>
      <c r="E645" t="s">
        <v>11</v>
      </c>
      <c r="F645" t="s">
        <v>1111</v>
      </c>
      <c r="H645" s="3" t="s">
        <v>1372</v>
      </c>
      <c r="I645">
        <v>41586</v>
      </c>
      <c r="N645">
        <v>36158</v>
      </c>
      <c r="P645" s="8">
        <v>198.20000000000002</v>
      </c>
      <c r="Q645" s="8"/>
      <c r="R645" s="8"/>
      <c r="S645" s="8"/>
      <c r="T645" s="8">
        <v>189</v>
      </c>
      <c r="U645" s="8"/>
      <c r="V645" s="8"/>
      <c r="W645" s="8"/>
      <c r="X645" t="s">
        <v>14</v>
      </c>
      <c r="Y645" s="9" t="s">
        <v>15</v>
      </c>
    </row>
    <row r="646" spans="1:25" x14ac:dyDescent="0.3">
      <c r="A646" t="s">
        <v>1373</v>
      </c>
      <c r="B646" t="s">
        <v>1374</v>
      </c>
      <c r="C646" s="7">
        <v>1</v>
      </c>
      <c r="D646" t="s">
        <v>10</v>
      </c>
      <c r="E646" t="s">
        <v>11</v>
      </c>
      <c r="F646" t="s">
        <v>1114</v>
      </c>
      <c r="H646" s="3" t="s">
        <v>1375</v>
      </c>
      <c r="I646">
        <v>61200</v>
      </c>
      <c r="N646">
        <v>40328</v>
      </c>
      <c r="P646" s="8">
        <v>193.93333333333331</v>
      </c>
      <c r="Q646" s="8">
        <v>190.6</v>
      </c>
      <c r="R646" s="8"/>
      <c r="S646" s="8"/>
      <c r="T646" s="8"/>
      <c r="U646" s="8">
        <v>203.13333333333333</v>
      </c>
      <c r="V646" s="8">
        <v>205.1</v>
      </c>
      <c r="W646" s="8"/>
      <c r="X646" t="s">
        <v>14</v>
      </c>
      <c r="Y646" s="9" t="s">
        <v>15</v>
      </c>
    </row>
    <row r="647" spans="1:25" x14ac:dyDescent="0.3">
      <c r="A647" t="s">
        <v>1376</v>
      </c>
      <c r="B647" t="s">
        <v>1254</v>
      </c>
      <c r="C647" s="7">
        <v>1.1000000000000001</v>
      </c>
      <c r="D647" t="s">
        <v>10</v>
      </c>
      <c r="E647" t="s">
        <v>11</v>
      </c>
      <c r="F647" t="s">
        <v>1118</v>
      </c>
      <c r="H647" s="3" t="s">
        <v>1377</v>
      </c>
      <c r="I647">
        <v>61448</v>
      </c>
      <c r="N647">
        <v>1968770</v>
      </c>
      <c r="P647" s="8">
        <v>197.30000000000004</v>
      </c>
      <c r="Q647" s="8"/>
      <c r="R647" s="8"/>
      <c r="S647" s="8">
        <v>182.23333333333332</v>
      </c>
      <c r="T647" s="8"/>
      <c r="U647" s="8">
        <v>199.96666666666667</v>
      </c>
      <c r="V647" s="9">
        <v>201.73333333333335</v>
      </c>
      <c r="X647" t="s">
        <v>14</v>
      </c>
      <c r="Y647" s="9" t="s">
        <v>15</v>
      </c>
    </row>
    <row r="648" spans="1:25" x14ac:dyDescent="0.3">
      <c r="A648" t="s">
        <v>1378</v>
      </c>
      <c r="B648" t="s">
        <v>1379</v>
      </c>
      <c r="C648" s="7">
        <v>1.1000000000000001</v>
      </c>
      <c r="D648" t="s">
        <v>10</v>
      </c>
      <c r="E648" t="s">
        <v>11</v>
      </c>
      <c r="F648" t="s">
        <v>1121</v>
      </c>
      <c r="H648" s="3" t="s">
        <v>1380</v>
      </c>
      <c r="I648">
        <v>40722</v>
      </c>
      <c r="N648">
        <v>61689</v>
      </c>
      <c r="P648" s="8">
        <v>228.26666666666665</v>
      </c>
      <c r="Q648" s="8">
        <v>224.33333333333334</v>
      </c>
      <c r="R648" s="8"/>
      <c r="S648" s="8"/>
      <c r="T648" s="8"/>
      <c r="U648" s="8">
        <v>229.56666666666669</v>
      </c>
      <c r="V648" s="8">
        <v>231.9</v>
      </c>
      <c r="W648" s="5"/>
      <c r="X648" t="s">
        <v>14</v>
      </c>
      <c r="Y648" s="9" t="s">
        <v>15</v>
      </c>
    </row>
    <row r="649" spans="1:25" x14ac:dyDescent="0.3">
      <c r="A649" t="s">
        <v>1381</v>
      </c>
      <c r="B649" t="s">
        <v>1382</v>
      </c>
      <c r="C649" s="7">
        <v>1.8</v>
      </c>
      <c r="D649" t="s">
        <v>10</v>
      </c>
      <c r="E649" t="s">
        <v>11</v>
      </c>
      <c r="F649" t="s">
        <v>1129</v>
      </c>
      <c r="H649" s="3" t="s">
        <v>1383</v>
      </c>
      <c r="I649">
        <v>1968746</v>
      </c>
      <c r="N649">
        <v>1255446</v>
      </c>
      <c r="P649" s="8">
        <v>187.6</v>
      </c>
      <c r="Q649" s="8">
        <v>188.66666666666666</v>
      </c>
      <c r="R649" s="8"/>
      <c r="S649" s="8">
        <v>186.03333333333333</v>
      </c>
      <c r="T649" s="8"/>
      <c r="U649" s="8"/>
      <c r="V649" s="8"/>
      <c r="W649" s="5"/>
      <c r="X649" t="s">
        <v>14</v>
      </c>
      <c r="Y649" s="9" t="s">
        <v>15</v>
      </c>
    </row>
    <row r="650" spans="1:25" x14ac:dyDescent="0.3">
      <c r="A650" t="s">
        <v>1384</v>
      </c>
      <c r="B650" t="s">
        <v>1128</v>
      </c>
      <c r="C650" s="7">
        <v>1.2</v>
      </c>
      <c r="D650" t="s">
        <v>10</v>
      </c>
      <c r="E650" t="s">
        <v>11</v>
      </c>
      <c r="F650" t="s">
        <v>1136</v>
      </c>
      <c r="H650" s="3" t="s">
        <v>1385</v>
      </c>
      <c r="I650">
        <v>5536</v>
      </c>
      <c r="N650">
        <v>1968759</v>
      </c>
      <c r="P650" s="8"/>
      <c r="Q650" s="8">
        <v>190.80000000000004</v>
      </c>
      <c r="R650" s="8"/>
      <c r="S650" s="8"/>
      <c r="T650" s="8"/>
      <c r="U650" s="8"/>
      <c r="V650" s="8"/>
      <c r="W650" s="5"/>
      <c r="X650" t="s">
        <v>14</v>
      </c>
      <c r="Y650" s="9" t="s">
        <v>15</v>
      </c>
    </row>
    <row r="651" spans="1:25" x14ac:dyDescent="0.3">
      <c r="A651" t="s">
        <v>1386</v>
      </c>
      <c r="B651" t="s">
        <v>1387</v>
      </c>
      <c r="C651" s="7">
        <v>1.7</v>
      </c>
      <c r="D651" t="s">
        <v>10</v>
      </c>
      <c r="E651" t="s">
        <v>11</v>
      </c>
      <c r="F651" t="s">
        <v>1140</v>
      </c>
      <c r="H651" s="3" t="s">
        <v>1388</v>
      </c>
      <c r="I651">
        <v>1968743</v>
      </c>
      <c r="N651">
        <v>1968760</v>
      </c>
      <c r="P651" s="8">
        <v>182.6</v>
      </c>
      <c r="Q651" s="8"/>
      <c r="R651" s="8"/>
      <c r="S651" s="8">
        <v>177.30000000000004</v>
      </c>
      <c r="T651" s="8"/>
      <c r="U651" s="8"/>
      <c r="V651" s="8"/>
      <c r="W651" s="5"/>
      <c r="X651" t="s">
        <v>14</v>
      </c>
      <c r="Y651" s="9" t="s">
        <v>15</v>
      </c>
    </row>
    <row r="652" spans="1:25" x14ac:dyDescent="0.3">
      <c r="A652" t="s">
        <v>1389</v>
      </c>
      <c r="B652" t="s">
        <v>1390</v>
      </c>
      <c r="C652" s="7">
        <v>1.1000000000000001</v>
      </c>
      <c r="D652" t="s">
        <v>10</v>
      </c>
      <c r="E652" t="s">
        <v>11</v>
      </c>
      <c r="H652" s="3" t="s">
        <v>1391</v>
      </c>
      <c r="I652">
        <v>571814</v>
      </c>
      <c r="N652">
        <v>1968757</v>
      </c>
      <c r="P652" s="8">
        <v>204</v>
      </c>
      <c r="Q652" s="8">
        <v>201.96666666666667</v>
      </c>
      <c r="R652" s="8"/>
      <c r="S652" s="8"/>
      <c r="T652" s="8">
        <v>194.23333333333335</v>
      </c>
      <c r="U652" s="8"/>
      <c r="V652" s="8"/>
      <c r="W652" s="5"/>
      <c r="X652" t="s">
        <v>14</v>
      </c>
      <c r="Y652" s="9" t="s">
        <v>15</v>
      </c>
    </row>
    <row r="653" spans="1:25" x14ac:dyDescent="0.3">
      <c r="A653" t="s">
        <v>1392</v>
      </c>
      <c r="B653" t="s">
        <v>458</v>
      </c>
      <c r="C653" s="7">
        <v>1.6</v>
      </c>
      <c r="D653" t="s">
        <v>10</v>
      </c>
      <c r="E653" t="s">
        <v>11</v>
      </c>
      <c r="H653" s="3" t="s">
        <v>1393</v>
      </c>
      <c r="I653">
        <v>74377</v>
      </c>
      <c r="N653">
        <v>433</v>
      </c>
      <c r="P653" s="8">
        <v>259.09999999999997</v>
      </c>
      <c r="Q653" s="8">
        <v>263.40000000000003</v>
      </c>
      <c r="R653" s="8"/>
      <c r="S653" s="8">
        <v>263.23333333333335</v>
      </c>
      <c r="T653" s="8"/>
      <c r="U653" s="8">
        <v>256.93333333333334</v>
      </c>
      <c r="V653" s="8">
        <v>263.89999999999998</v>
      </c>
      <c r="W653" s="5"/>
      <c r="X653" t="s">
        <v>14</v>
      </c>
      <c r="Y653" s="9" t="s">
        <v>15</v>
      </c>
    </row>
    <row r="654" spans="1:25" x14ac:dyDescent="0.3">
      <c r="A654" t="s">
        <v>1394</v>
      </c>
      <c r="B654" t="s">
        <v>1395</v>
      </c>
      <c r="C654" s="7">
        <v>1.3</v>
      </c>
      <c r="D654" t="s">
        <v>10</v>
      </c>
      <c r="E654" t="s">
        <v>11</v>
      </c>
      <c r="H654" s="3" t="s">
        <v>1396</v>
      </c>
      <c r="I654">
        <v>1968739</v>
      </c>
      <c r="N654">
        <v>739701</v>
      </c>
      <c r="P654" s="8">
        <v>218.06666666666669</v>
      </c>
      <c r="Q654" s="8">
        <v>221.56666666666669</v>
      </c>
      <c r="R654" s="8"/>
      <c r="S654" s="8">
        <v>222</v>
      </c>
      <c r="T654" s="8">
        <v>211.13333333333333</v>
      </c>
      <c r="U654" s="8">
        <v>217.4</v>
      </c>
      <c r="V654" s="8"/>
      <c r="W654" s="5"/>
      <c r="X654" t="s">
        <v>14</v>
      </c>
      <c r="Y654" s="9" t="s">
        <v>15</v>
      </c>
    </row>
    <row r="655" spans="1:25" x14ac:dyDescent="0.3">
      <c r="A655" t="s">
        <v>1397</v>
      </c>
      <c r="B655" t="s">
        <v>1398</v>
      </c>
      <c r="C655" s="7">
        <v>1.1000000000000001</v>
      </c>
      <c r="D655" t="s">
        <v>10</v>
      </c>
      <c r="E655" t="s">
        <v>11</v>
      </c>
      <c r="H655" s="3" t="s">
        <v>1399</v>
      </c>
      <c r="I655">
        <v>64716</v>
      </c>
      <c r="N655">
        <v>1968769</v>
      </c>
      <c r="P655" s="8">
        <v>202</v>
      </c>
      <c r="Q655" s="8"/>
      <c r="R655" s="8"/>
      <c r="S655" s="8"/>
      <c r="T655" s="8">
        <v>199.19999999999996</v>
      </c>
      <c r="U655" s="8"/>
      <c r="V655" s="8"/>
      <c r="W655" s="5"/>
      <c r="X655" t="s">
        <v>14</v>
      </c>
      <c r="Y655" s="9" t="s">
        <v>15</v>
      </c>
    </row>
    <row r="656" spans="1:25" x14ac:dyDescent="0.3">
      <c r="A656" s="10" t="s">
        <v>80</v>
      </c>
      <c r="B656" s="10" t="s">
        <v>81</v>
      </c>
      <c r="C656" s="11">
        <v>0.2</v>
      </c>
      <c r="D656" s="10" t="s">
        <v>10</v>
      </c>
      <c r="E656" s="10"/>
      <c r="F656" s="10"/>
      <c r="G656" s="10"/>
      <c r="H656" s="12"/>
      <c r="I656" s="10"/>
      <c r="J656" s="10"/>
      <c r="K656" s="10"/>
      <c r="L656" s="10"/>
      <c r="M656" s="10"/>
      <c r="N656" s="10"/>
      <c r="O656" s="10"/>
      <c r="P656" s="10"/>
      <c r="Q656" s="13">
        <v>153.6</v>
      </c>
      <c r="R656" s="10"/>
      <c r="S656" s="10"/>
      <c r="T656" s="13"/>
      <c r="U656" s="13"/>
      <c r="V656" s="13"/>
      <c r="W656" s="13">
        <f>(153.73-Q656)*100/153.73</f>
        <v>8.4563845703503199E-2</v>
      </c>
      <c r="X656" s="10" t="s">
        <v>14</v>
      </c>
      <c r="Y656" s="10"/>
    </row>
    <row r="657" spans="1:25" x14ac:dyDescent="0.3">
      <c r="A657" s="10" t="s">
        <v>82</v>
      </c>
      <c r="B657" s="10" t="s">
        <v>83</v>
      </c>
      <c r="C657" s="11">
        <v>0.1</v>
      </c>
      <c r="D657" s="10" t="s">
        <v>10</v>
      </c>
      <c r="E657" s="10"/>
      <c r="F657" s="10"/>
      <c r="G657" s="10"/>
      <c r="H657" s="12"/>
      <c r="I657" s="10"/>
      <c r="J657" s="10"/>
      <c r="K657" s="10"/>
      <c r="L657" s="10"/>
      <c r="M657" s="10"/>
      <c r="N657" s="10"/>
      <c r="O657" s="10"/>
      <c r="P657" s="10"/>
      <c r="Q657" s="13">
        <v>203.63333333333333</v>
      </c>
      <c r="R657" s="10"/>
      <c r="S657" s="10"/>
      <c r="T657" s="13"/>
      <c r="U657" s="13"/>
      <c r="V657" s="13"/>
      <c r="W657" s="13">
        <f>(Q657-202.96)*100/202.96</f>
        <v>0.33175666798054682</v>
      </c>
      <c r="X657" s="10" t="s">
        <v>14</v>
      </c>
      <c r="Y657" s="10"/>
    </row>
    <row r="658" spans="1:25" x14ac:dyDescent="0.3">
      <c r="A658" s="10" t="s">
        <v>84</v>
      </c>
      <c r="B658" s="10" t="s">
        <v>85</v>
      </c>
      <c r="C658" s="11">
        <v>0.1</v>
      </c>
      <c r="D658" s="10" t="s">
        <v>10</v>
      </c>
      <c r="E658" s="10"/>
      <c r="F658" s="10"/>
      <c r="G658" s="10"/>
      <c r="H658" s="12"/>
      <c r="I658" s="10"/>
      <c r="J658" s="10"/>
      <c r="K658" s="10"/>
      <c r="L658" s="10"/>
      <c r="M658" s="10"/>
      <c r="N658" s="10"/>
      <c r="O658" s="10"/>
      <c r="P658" s="10"/>
      <c r="Q658" s="13">
        <v>243</v>
      </c>
      <c r="R658" s="10"/>
      <c r="S658" s="10"/>
      <c r="T658" s="13"/>
      <c r="U658" s="13"/>
      <c r="V658" s="13"/>
      <c r="W658" s="13">
        <f>(243.64-Q658)*100/243.64</f>
        <v>0.26268264652765816</v>
      </c>
      <c r="X658" s="10" t="s">
        <v>14</v>
      </c>
      <c r="Y658" s="10"/>
    </row>
    <row r="659" spans="1:25" x14ac:dyDescent="0.3">
      <c r="A659" s="14" t="s">
        <v>86</v>
      </c>
      <c r="B659" s="14" t="s">
        <v>81</v>
      </c>
      <c r="C659" s="15">
        <v>0.2</v>
      </c>
      <c r="D659" s="14" t="s">
        <v>10</v>
      </c>
      <c r="E659" s="14"/>
      <c r="F659" s="14"/>
      <c r="G659" s="14"/>
      <c r="H659" s="16"/>
      <c r="I659" s="14"/>
      <c r="J659" s="14"/>
      <c r="K659" s="14"/>
      <c r="L659" s="14"/>
      <c r="M659" s="14"/>
      <c r="N659" s="14"/>
      <c r="O659" s="14"/>
      <c r="P659" s="14"/>
      <c r="Q659" s="17">
        <v>153.46666666666667</v>
      </c>
      <c r="R659" s="14"/>
      <c r="S659" s="14"/>
      <c r="T659" s="17"/>
      <c r="U659" s="17"/>
      <c r="V659" s="17"/>
      <c r="W659" s="17">
        <f>(153.73-Q659)*100/153.73</f>
        <v>0.17129599514299176</v>
      </c>
      <c r="X659" s="14" t="s">
        <v>14</v>
      </c>
      <c r="Y659" s="14"/>
    </row>
    <row r="660" spans="1:25" x14ac:dyDescent="0.3">
      <c r="A660" s="14" t="s">
        <v>87</v>
      </c>
      <c r="B660" s="14" t="s">
        <v>83</v>
      </c>
      <c r="C660" s="15">
        <v>0.1</v>
      </c>
      <c r="D660" s="14" t="s">
        <v>10</v>
      </c>
      <c r="E660" s="14"/>
      <c r="F660" s="14"/>
      <c r="G660" s="14"/>
      <c r="H660" s="16"/>
      <c r="I660" s="14"/>
      <c r="J660" s="14"/>
      <c r="K660" s="14"/>
      <c r="L660" s="14"/>
      <c r="M660" s="14"/>
      <c r="N660" s="14"/>
      <c r="O660" s="14"/>
      <c r="P660" s="14"/>
      <c r="Q660" s="17">
        <v>204.56666666666669</v>
      </c>
      <c r="R660" s="14"/>
      <c r="S660" s="14"/>
      <c r="T660" s="17"/>
      <c r="U660" s="17"/>
      <c r="V660" s="17"/>
      <c r="W660" s="17">
        <f>(Q660-202.96)*100/202.96</f>
        <v>0.7916173958744005</v>
      </c>
      <c r="X660" s="14" t="s">
        <v>14</v>
      </c>
      <c r="Y660" s="14"/>
    </row>
    <row r="661" spans="1:25" x14ac:dyDescent="0.3">
      <c r="A661" s="14" t="s">
        <v>88</v>
      </c>
      <c r="B661" s="14" t="s">
        <v>85</v>
      </c>
      <c r="C661" s="15">
        <v>0.1</v>
      </c>
      <c r="D661" s="14" t="s">
        <v>10</v>
      </c>
      <c r="E661" s="14"/>
      <c r="F661" s="14"/>
      <c r="G661" s="14"/>
      <c r="H661" s="16"/>
      <c r="I661" s="14"/>
      <c r="J661" s="14"/>
      <c r="K661" s="14"/>
      <c r="L661" s="14"/>
      <c r="M661" s="14"/>
      <c r="N661" s="14"/>
      <c r="O661" s="14"/>
      <c r="P661" s="14"/>
      <c r="Q661" s="17">
        <v>245.23333333333335</v>
      </c>
      <c r="R661" s="14"/>
      <c r="S661" s="14"/>
      <c r="T661" s="17"/>
      <c r="U661" s="17"/>
      <c r="V661" s="17"/>
      <c r="W661" s="17">
        <f>(Q661-243.64)*100/243.64</f>
        <v>0.65397033875117483</v>
      </c>
      <c r="X661" s="14" t="s">
        <v>14</v>
      </c>
      <c r="Y661" s="14"/>
    </row>
    <row r="662" spans="1:25" x14ac:dyDescent="0.3">
      <c r="A662" s="10" t="s">
        <v>89</v>
      </c>
      <c r="B662" s="10" t="s">
        <v>90</v>
      </c>
      <c r="C662" s="11">
        <v>0.1</v>
      </c>
      <c r="D662" s="10"/>
      <c r="E662" s="10" t="s">
        <v>11</v>
      </c>
      <c r="F662" s="10"/>
      <c r="G662" s="10"/>
      <c r="H662" s="12"/>
      <c r="I662" s="10"/>
      <c r="J662" s="10"/>
      <c r="K662" s="10"/>
      <c r="L662" s="10"/>
      <c r="M662" s="10"/>
      <c r="N662" s="10"/>
      <c r="O662" s="10"/>
      <c r="P662" s="10"/>
      <c r="Q662" s="13">
        <v>140.06666666666669</v>
      </c>
      <c r="R662" s="10"/>
      <c r="S662" s="10"/>
      <c r="T662" s="13"/>
      <c r="U662" s="13"/>
      <c r="V662" s="13"/>
      <c r="W662" s="13">
        <f>(Q662-140.04)*1000/140.04</f>
        <v>0.19042178425235118</v>
      </c>
      <c r="X662" s="10" t="s">
        <v>14</v>
      </c>
      <c r="Y662" s="10"/>
    </row>
    <row r="663" spans="1:25" x14ac:dyDescent="0.3">
      <c r="A663" s="10" t="s">
        <v>91</v>
      </c>
      <c r="B663" s="10" t="s">
        <v>92</v>
      </c>
      <c r="C663" s="11">
        <v>0.1</v>
      </c>
      <c r="D663" s="10"/>
      <c r="E663" s="10" t="s">
        <v>11</v>
      </c>
      <c r="F663" s="10"/>
      <c r="G663" s="10"/>
      <c r="H663" s="12"/>
      <c r="I663" s="10"/>
      <c r="J663" s="10"/>
      <c r="K663" s="10"/>
      <c r="L663" s="10"/>
      <c r="M663" s="10"/>
      <c r="N663" s="10"/>
      <c r="O663" s="10"/>
      <c r="P663" s="10"/>
      <c r="Q663" s="13">
        <v>180.80000000000004</v>
      </c>
      <c r="R663" s="10"/>
      <c r="S663" s="10"/>
      <c r="T663" s="13"/>
      <c r="U663" s="13"/>
      <c r="V663" s="13"/>
      <c r="W663" s="13">
        <f>(Q663-180.77)*100/180.77</f>
        <v>1.6595674060977793E-2</v>
      </c>
      <c r="X663" s="10" t="s">
        <v>14</v>
      </c>
      <c r="Y663" s="10"/>
    </row>
    <row r="664" spans="1:25" x14ac:dyDescent="0.3">
      <c r="A664" s="10" t="s">
        <v>93</v>
      </c>
      <c r="B664" s="10" t="s">
        <v>94</v>
      </c>
      <c r="C664" s="11">
        <v>0.1</v>
      </c>
      <c r="D664" s="10"/>
      <c r="E664" s="10" t="s">
        <v>11</v>
      </c>
      <c r="F664" s="10"/>
      <c r="G664" s="10"/>
      <c r="H664" s="12"/>
      <c r="I664" s="10"/>
      <c r="J664" s="10"/>
      <c r="K664" s="10"/>
      <c r="L664" s="10"/>
      <c r="M664" s="10"/>
      <c r="N664" s="10"/>
      <c r="O664" s="10"/>
      <c r="P664" s="10"/>
      <c r="Q664" s="13">
        <v>255.4</v>
      </c>
      <c r="R664" s="10"/>
      <c r="S664" s="10"/>
      <c r="T664" s="13"/>
      <c r="U664" s="13"/>
      <c r="V664" s="13"/>
      <c r="W664" s="13">
        <f>(Q664-255.34)*100/255.34</f>
        <v>2.349808099005337E-2</v>
      </c>
      <c r="X664" s="10" t="s">
        <v>14</v>
      </c>
      <c r="Y664" s="10"/>
    </row>
    <row r="665" spans="1:25" x14ac:dyDescent="0.3">
      <c r="A665" s="14" t="s">
        <v>95</v>
      </c>
      <c r="B665" s="14" t="s">
        <v>90</v>
      </c>
      <c r="C665" s="15">
        <v>0.1</v>
      </c>
      <c r="D665" s="14"/>
      <c r="E665" s="14" t="s">
        <v>11</v>
      </c>
      <c r="F665" s="14"/>
      <c r="G665" s="14"/>
      <c r="H665" s="16"/>
      <c r="I665" s="14"/>
      <c r="J665" s="14"/>
      <c r="K665" s="14"/>
      <c r="L665" s="14"/>
      <c r="M665" s="14"/>
      <c r="N665" s="14"/>
      <c r="O665" s="14"/>
      <c r="P665" s="14"/>
      <c r="Q665" s="17">
        <v>138.66666666666666</v>
      </c>
      <c r="R665" s="14"/>
      <c r="S665" s="14"/>
      <c r="T665" s="17"/>
      <c r="U665" s="17"/>
      <c r="V665" s="17"/>
      <c r="W665" s="17">
        <f>(140.04-Q665)*100/140.04</f>
        <v>0.98067218889841112</v>
      </c>
      <c r="X665" s="14" t="s">
        <v>14</v>
      </c>
      <c r="Y665" s="14"/>
    </row>
    <row r="666" spans="1:25" x14ac:dyDescent="0.3">
      <c r="A666" s="14" t="s">
        <v>96</v>
      </c>
      <c r="B666" s="14" t="s">
        <v>92</v>
      </c>
      <c r="C666" s="15">
        <v>0.1</v>
      </c>
      <c r="D666" s="14"/>
      <c r="E666" s="14" t="s">
        <v>11</v>
      </c>
      <c r="F666" s="14"/>
      <c r="G666" s="14"/>
      <c r="H666" s="16"/>
      <c r="I666" s="14"/>
      <c r="J666" s="14"/>
      <c r="K666" s="14"/>
      <c r="L666" s="14"/>
      <c r="M666" s="14"/>
      <c r="N666" s="14"/>
      <c r="O666" s="14"/>
      <c r="P666" s="14"/>
      <c r="Q666" s="17">
        <v>179.33333333333334</v>
      </c>
      <c r="R666" s="14"/>
      <c r="S666" s="14"/>
      <c r="T666" s="17"/>
      <c r="U666" s="17"/>
      <c r="V666" s="17"/>
      <c r="W666" s="17">
        <f>(180.77-Q666)*100/180.77</f>
        <v>0.79474839114159834</v>
      </c>
      <c r="X666" s="14" t="s">
        <v>14</v>
      </c>
      <c r="Y666" s="14"/>
    </row>
    <row r="667" spans="1:25" x14ac:dyDescent="0.3">
      <c r="A667" s="14" t="s">
        <v>97</v>
      </c>
      <c r="B667" s="14" t="s">
        <v>94</v>
      </c>
      <c r="C667" s="15">
        <v>0.1</v>
      </c>
      <c r="D667" s="14"/>
      <c r="E667" s="14" t="s">
        <v>11</v>
      </c>
      <c r="F667" s="14"/>
      <c r="G667" s="14"/>
      <c r="H667" s="16"/>
      <c r="I667" s="14"/>
      <c r="J667" s="14"/>
      <c r="K667" s="14"/>
      <c r="L667" s="14"/>
      <c r="M667" s="14"/>
      <c r="N667" s="14"/>
      <c r="O667" s="14"/>
      <c r="P667" s="14"/>
      <c r="Q667" s="17">
        <v>253.9</v>
      </c>
      <c r="R667" s="14"/>
      <c r="S667" s="14"/>
      <c r="T667" s="17"/>
      <c r="U667" s="17"/>
      <c r="V667" s="17"/>
      <c r="W667" s="17">
        <f>(255.34-Q667)*100/255.34</f>
        <v>0.56395394376125862</v>
      </c>
      <c r="X667" s="14" t="s">
        <v>14</v>
      </c>
      <c r="Y667" s="14"/>
    </row>
    <row r="668" spans="1:25" x14ac:dyDescent="0.3">
      <c r="A668" t="s">
        <v>1400</v>
      </c>
      <c r="B668" t="s">
        <v>1354</v>
      </c>
      <c r="C668" s="7">
        <v>10</v>
      </c>
      <c r="D668" t="s">
        <v>10</v>
      </c>
      <c r="E668" t="s">
        <v>11</v>
      </c>
      <c r="F668" t="s">
        <v>1111</v>
      </c>
      <c r="H668" s="3" t="s">
        <v>1401</v>
      </c>
      <c r="I668">
        <v>41586</v>
      </c>
      <c r="N668">
        <v>263596</v>
      </c>
      <c r="P668" s="8">
        <v>248.3</v>
      </c>
      <c r="Q668" s="8">
        <v>254</v>
      </c>
      <c r="R668" s="8"/>
      <c r="S668" s="8">
        <v>254.1</v>
      </c>
      <c r="T668" s="8">
        <v>240.63333333333333</v>
      </c>
      <c r="U668" s="8"/>
      <c r="V668" s="8"/>
      <c r="W668" s="8"/>
      <c r="X668" t="s">
        <v>14</v>
      </c>
      <c r="Y668" s="9" t="s">
        <v>15</v>
      </c>
    </row>
    <row r="669" spans="1:25" x14ac:dyDescent="0.3">
      <c r="A669" t="s">
        <v>1402</v>
      </c>
      <c r="B669" t="s">
        <v>1403</v>
      </c>
      <c r="C669" s="7">
        <v>9.5</v>
      </c>
      <c r="D669" t="s">
        <v>10</v>
      </c>
      <c r="E669" t="s">
        <v>11</v>
      </c>
      <c r="F669" t="s">
        <v>1114</v>
      </c>
      <c r="H669" s="3" t="s">
        <v>1404</v>
      </c>
      <c r="I669">
        <v>61200</v>
      </c>
      <c r="N669">
        <v>1968764</v>
      </c>
      <c r="P669" s="8">
        <v>268.66666666666669</v>
      </c>
      <c r="Q669" s="8">
        <v>271.90000000000003</v>
      </c>
      <c r="R669" s="8"/>
      <c r="S669" s="8"/>
      <c r="T669" s="8">
        <v>257.59999999999997</v>
      </c>
      <c r="U669" s="8"/>
      <c r="V669" s="8"/>
      <c r="W669" s="8"/>
      <c r="X669" t="s">
        <v>14</v>
      </c>
      <c r="Y669" s="9" t="s">
        <v>15</v>
      </c>
    </row>
    <row r="670" spans="1:25" x14ac:dyDescent="0.3">
      <c r="A670" t="s">
        <v>1405</v>
      </c>
      <c r="B670" t="s">
        <v>1406</v>
      </c>
      <c r="C670" s="7">
        <v>1.4</v>
      </c>
      <c r="D670" t="s">
        <v>10</v>
      </c>
      <c r="E670" t="s">
        <v>11</v>
      </c>
      <c r="F670" t="s">
        <v>1118</v>
      </c>
      <c r="H670" s="3" t="s">
        <v>1407</v>
      </c>
      <c r="I670">
        <v>61448</v>
      </c>
      <c r="N670">
        <v>1968756</v>
      </c>
      <c r="P670" s="8">
        <v>270.36666666666673</v>
      </c>
      <c r="Q670" s="8">
        <v>276.16666666666669</v>
      </c>
      <c r="R670" s="8">
        <v>275.9666666666667</v>
      </c>
      <c r="S670" s="8"/>
      <c r="T670" s="8">
        <v>258.46666666666664</v>
      </c>
      <c r="U670" s="8"/>
      <c r="V670" s="9"/>
      <c r="X670" t="s">
        <v>14</v>
      </c>
      <c r="Y670" s="9" t="s">
        <v>15</v>
      </c>
    </row>
    <row r="671" spans="1:25" x14ac:dyDescent="0.3">
      <c r="A671" t="s">
        <v>1408</v>
      </c>
      <c r="B671" t="s">
        <v>1336</v>
      </c>
      <c r="C671" s="7">
        <v>11.4</v>
      </c>
      <c r="D671" t="s">
        <v>10</v>
      </c>
      <c r="E671" t="s">
        <v>11</v>
      </c>
      <c r="F671" t="s">
        <v>1121</v>
      </c>
      <c r="H671" s="3" t="s">
        <v>497</v>
      </c>
      <c r="I671">
        <v>40722</v>
      </c>
      <c r="N671">
        <v>1968758</v>
      </c>
      <c r="P671" s="8">
        <v>289.9666666666667</v>
      </c>
      <c r="Q671" s="8">
        <v>287.63333333333333</v>
      </c>
      <c r="R671" s="8"/>
      <c r="S671" s="8"/>
      <c r="T671" s="8"/>
      <c r="U671" s="8">
        <v>290.50000000000006</v>
      </c>
      <c r="V671" s="8">
        <v>291.23333333333335</v>
      </c>
      <c r="W671" s="5"/>
      <c r="X671" t="s">
        <v>14</v>
      </c>
      <c r="Y671" s="9" t="s">
        <v>15</v>
      </c>
    </row>
    <row r="672" spans="1:25" x14ac:dyDescent="0.3">
      <c r="A672" t="s">
        <v>1409</v>
      </c>
      <c r="B672" t="s">
        <v>971</v>
      </c>
      <c r="C672" s="7">
        <v>1.1000000000000001</v>
      </c>
      <c r="D672" t="s">
        <v>10</v>
      </c>
      <c r="E672" t="s">
        <v>11</v>
      </c>
      <c r="F672" t="s">
        <v>1136</v>
      </c>
      <c r="H672" s="3" t="s">
        <v>1410</v>
      </c>
      <c r="I672">
        <v>5536</v>
      </c>
      <c r="N672">
        <v>1968763</v>
      </c>
      <c r="P672" s="8">
        <v>296.23333333333335</v>
      </c>
      <c r="Q672" s="8">
        <v>299.83333333333331</v>
      </c>
      <c r="R672" s="8"/>
      <c r="S672" s="8">
        <v>299.73333333333335</v>
      </c>
      <c r="T672" s="8">
        <v>290.50000000000006</v>
      </c>
      <c r="U672" s="8"/>
      <c r="V672" s="8"/>
      <c r="W672" s="5"/>
      <c r="X672" t="s">
        <v>14</v>
      </c>
      <c r="Y672" s="9" t="s">
        <v>15</v>
      </c>
    </row>
    <row r="673" spans="1:25" x14ac:dyDescent="0.3">
      <c r="A673" t="s">
        <v>1411</v>
      </c>
      <c r="B673" t="s">
        <v>1412</v>
      </c>
      <c r="C673" s="7">
        <v>12.2</v>
      </c>
      <c r="D673" t="s">
        <v>10</v>
      </c>
      <c r="E673" t="s">
        <v>11</v>
      </c>
      <c r="F673" t="s">
        <v>1140</v>
      </c>
      <c r="H673" s="3" t="s">
        <v>1413</v>
      </c>
      <c r="I673">
        <v>1968743</v>
      </c>
      <c r="N673">
        <v>1968768</v>
      </c>
      <c r="P673" s="8">
        <v>298.7</v>
      </c>
      <c r="Q673" s="8">
        <v>296.73333333333329</v>
      </c>
      <c r="R673" s="8"/>
      <c r="S673" s="8"/>
      <c r="T673" s="8"/>
      <c r="U673" s="8"/>
      <c r="V673" s="8">
        <v>302.23333333333329</v>
      </c>
      <c r="W673" s="5"/>
      <c r="X673" t="s">
        <v>14</v>
      </c>
      <c r="Y673" s="9" t="s">
        <v>15</v>
      </c>
    </row>
    <row r="674" spans="1:25" x14ac:dyDescent="0.3">
      <c r="A674" t="s">
        <v>1414</v>
      </c>
      <c r="B674" t="s">
        <v>1415</v>
      </c>
      <c r="C674" s="7">
        <v>1.6</v>
      </c>
      <c r="D674" t="s">
        <v>10</v>
      </c>
      <c r="E674" t="s">
        <v>11</v>
      </c>
      <c r="H674" s="3" t="s">
        <v>1416</v>
      </c>
      <c r="I674">
        <v>571814</v>
      </c>
      <c r="N674">
        <v>1968762</v>
      </c>
      <c r="P674" s="8">
        <v>254.93333333333331</v>
      </c>
      <c r="Q674" s="8">
        <v>258.83333333333331</v>
      </c>
      <c r="R674" s="8"/>
      <c r="S674" s="8"/>
      <c r="T674" s="8"/>
      <c r="U674" s="8">
        <v>253.36666666666667</v>
      </c>
      <c r="V674" s="8">
        <v>259.2</v>
      </c>
      <c r="W674" s="5"/>
      <c r="X674" t="s">
        <v>14</v>
      </c>
      <c r="Y674" s="9" t="s">
        <v>15</v>
      </c>
    </row>
    <row r="675" spans="1:25" x14ac:dyDescent="0.3">
      <c r="A675" t="s">
        <v>1417</v>
      </c>
      <c r="B675" t="s">
        <v>1360</v>
      </c>
      <c r="C675" s="7">
        <v>1.5</v>
      </c>
      <c r="D675" t="s">
        <v>10</v>
      </c>
      <c r="E675" t="s">
        <v>11</v>
      </c>
      <c r="H675" s="3" t="s">
        <v>1418</v>
      </c>
      <c r="I675">
        <v>74377</v>
      </c>
      <c r="N675">
        <v>1968767</v>
      </c>
      <c r="P675" s="8">
        <v>307.7</v>
      </c>
      <c r="Q675" s="8">
        <v>305.33333333333331</v>
      </c>
      <c r="R675" s="8"/>
      <c r="S675" s="8"/>
      <c r="T675" s="8"/>
      <c r="U675" s="8">
        <v>305.73333333333335</v>
      </c>
      <c r="V675" s="8">
        <v>309.4666666666667</v>
      </c>
      <c r="W675" s="5"/>
      <c r="X675" t="s">
        <v>14</v>
      </c>
      <c r="Y675" s="9" t="s">
        <v>15</v>
      </c>
    </row>
    <row r="676" spans="1:25" x14ac:dyDescent="0.3">
      <c r="A676" t="s">
        <v>1419</v>
      </c>
      <c r="B676" t="s">
        <v>458</v>
      </c>
      <c r="C676" s="7">
        <v>1.6</v>
      </c>
      <c r="D676" t="s">
        <v>10</v>
      </c>
      <c r="E676" t="s">
        <v>11</v>
      </c>
      <c r="H676" s="3" t="s">
        <v>1420</v>
      </c>
      <c r="I676">
        <v>1968739</v>
      </c>
      <c r="N676">
        <v>53967</v>
      </c>
      <c r="P676" s="8">
        <v>260.23333333333335</v>
      </c>
      <c r="Q676" s="8">
        <v>262.16666666666669</v>
      </c>
      <c r="R676" s="8"/>
      <c r="S676" s="8"/>
      <c r="T676" s="8"/>
      <c r="U676" s="8"/>
      <c r="V676" s="8">
        <v>264.3</v>
      </c>
      <c r="W676" s="5"/>
      <c r="X676" t="s">
        <v>14</v>
      </c>
      <c r="Y676" s="9" t="s">
        <v>15</v>
      </c>
    </row>
    <row r="677" spans="1:25" x14ac:dyDescent="0.3">
      <c r="A677" t="s">
        <v>1421</v>
      </c>
      <c r="B677" t="s">
        <v>1422</v>
      </c>
      <c r="C677" s="7">
        <v>13.7</v>
      </c>
      <c r="D677" t="s">
        <v>10</v>
      </c>
      <c r="E677" t="s">
        <v>11</v>
      </c>
      <c r="H677" s="3" t="s">
        <v>1423</v>
      </c>
      <c r="N677">
        <v>1968766</v>
      </c>
      <c r="P677" s="8">
        <v>304.73333333333335</v>
      </c>
      <c r="Q677" s="8">
        <v>303.46666666666664</v>
      </c>
      <c r="R677" s="8"/>
      <c r="S677" s="8"/>
      <c r="T677" s="8"/>
      <c r="U677" s="8"/>
      <c r="V677" s="8">
        <v>306.06666666666666</v>
      </c>
      <c r="W677" s="5"/>
      <c r="X677" t="s">
        <v>14</v>
      </c>
      <c r="Y677" s="9"/>
    </row>
    <row r="678" spans="1:25" x14ac:dyDescent="0.3">
      <c r="A678" t="s">
        <v>1424</v>
      </c>
      <c r="B678" t="s">
        <v>1425</v>
      </c>
      <c r="C678" s="7">
        <v>12.3</v>
      </c>
      <c r="D678" t="s">
        <v>10</v>
      </c>
      <c r="E678" t="s">
        <v>11</v>
      </c>
      <c r="H678" s="3" t="s">
        <v>1426</v>
      </c>
      <c r="N678">
        <v>1968765</v>
      </c>
      <c r="P678" s="8">
        <v>276.70000000000005</v>
      </c>
      <c r="Q678" s="8">
        <v>275.66666666666669</v>
      </c>
      <c r="R678" s="8"/>
      <c r="S678" s="8">
        <v>275.60000000000002</v>
      </c>
      <c r="T678" s="8"/>
      <c r="U678" s="8">
        <v>271</v>
      </c>
      <c r="V678" s="8">
        <v>276.86666666666667</v>
      </c>
      <c r="W678" s="5"/>
      <c r="X678" t="s">
        <v>14</v>
      </c>
      <c r="Y678" s="9"/>
    </row>
    <row r="679" spans="1:25" x14ac:dyDescent="0.3">
      <c r="A679" t="s">
        <v>1427</v>
      </c>
      <c r="B679" t="s">
        <v>761</v>
      </c>
      <c r="C679" s="7">
        <v>2.2000000000000002</v>
      </c>
      <c r="D679" t="s">
        <v>10</v>
      </c>
      <c r="E679" t="s">
        <v>11</v>
      </c>
      <c r="H679" s="3" t="s">
        <v>1428</v>
      </c>
      <c r="I679">
        <v>64716</v>
      </c>
      <c r="N679">
        <v>1968771</v>
      </c>
      <c r="P679" s="8">
        <v>252.36666666666665</v>
      </c>
      <c r="Q679" s="8">
        <v>247.96666666666667</v>
      </c>
      <c r="R679" s="8"/>
      <c r="S679" s="8"/>
      <c r="T679" s="8"/>
      <c r="U679" s="8"/>
      <c r="V679" s="8">
        <v>252.16666666666666</v>
      </c>
      <c r="W679" s="5"/>
      <c r="X679" t="s">
        <v>14</v>
      </c>
      <c r="Y679" s="9" t="s">
        <v>15</v>
      </c>
    </row>
    <row r="680" spans="1:25" x14ac:dyDescent="0.3">
      <c r="A680" s="10" t="s">
        <v>80</v>
      </c>
      <c r="B680" s="10" t="s">
        <v>81</v>
      </c>
      <c r="C680" s="11">
        <v>0.2</v>
      </c>
      <c r="D680" s="10" t="s">
        <v>10</v>
      </c>
      <c r="E680" s="10"/>
      <c r="F680" s="10"/>
      <c r="G680" s="10"/>
      <c r="H680" s="12"/>
      <c r="I680" s="10"/>
      <c r="J680" s="10"/>
      <c r="K680" s="10"/>
      <c r="L680" s="10"/>
      <c r="M680" s="10"/>
      <c r="N680" s="10"/>
      <c r="O680" s="10"/>
      <c r="P680" s="10"/>
      <c r="Q680" s="13">
        <v>153.6</v>
      </c>
      <c r="R680" s="10"/>
      <c r="S680" s="10"/>
      <c r="T680" s="13"/>
      <c r="U680" s="13"/>
      <c r="V680" s="13"/>
      <c r="W680" s="13">
        <f>(153.73-Q680)*100/153.73</f>
        <v>8.4563845703503199E-2</v>
      </c>
      <c r="X680" s="10" t="s">
        <v>14</v>
      </c>
      <c r="Y680" s="10"/>
    </row>
    <row r="681" spans="1:25" x14ac:dyDescent="0.3">
      <c r="A681" s="10" t="s">
        <v>82</v>
      </c>
      <c r="B681" s="10" t="s">
        <v>83</v>
      </c>
      <c r="C681" s="11">
        <v>0.1</v>
      </c>
      <c r="D681" s="10" t="s">
        <v>10</v>
      </c>
      <c r="E681" s="10"/>
      <c r="F681" s="10"/>
      <c r="G681" s="10"/>
      <c r="H681" s="12"/>
      <c r="I681" s="10"/>
      <c r="J681" s="10"/>
      <c r="K681" s="10"/>
      <c r="L681" s="10"/>
      <c r="M681" s="10"/>
      <c r="N681" s="10"/>
      <c r="O681" s="10"/>
      <c r="P681" s="10"/>
      <c r="Q681" s="13">
        <v>203.66666666666666</v>
      </c>
      <c r="R681" s="10"/>
      <c r="S681" s="10"/>
      <c r="T681" s="13"/>
      <c r="U681" s="13"/>
      <c r="V681" s="13"/>
      <c r="W681" s="13">
        <f>(Q681-202.96)*100/202.96</f>
        <v>0.34818026540532576</v>
      </c>
      <c r="X681" s="10" t="s">
        <v>14</v>
      </c>
      <c r="Y681" s="10"/>
    </row>
    <row r="682" spans="1:25" x14ac:dyDescent="0.3">
      <c r="A682" s="10" t="s">
        <v>84</v>
      </c>
      <c r="B682" s="10" t="s">
        <v>85</v>
      </c>
      <c r="C682" s="11">
        <v>0.1</v>
      </c>
      <c r="D682" s="10" t="s">
        <v>10</v>
      </c>
      <c r="E682" s="10"/>
      <c r="F682" s="10"/>
      <c r="G682" s="10"/>
      <c r="H682" s="12"/>
      <c r="I682" s="10"/>
      <c r="J682" s="10"/>
      <c r="K682" s="10"/>
      <c r="L682" s="10"/>
      <c r="M682" s="10"/>
      <c r="N682" s="10"/>
      <c r="O682" s="10"/>
      <c r="P682" s="10"/>
      <c r="Q682" s="13">
        <v>243.1</v>
      </c>
      <c r="R682" s="10"/>
      <c r="S682" s="10"/>
      <c r="T682" s="13"/>
      <c r="U682" s="13"/>
      <c r="V682" s="13"/>
      <c r="W682" s="13">
        <f>(243.64-Q682)*100/243.64</f>
        <v>0.22163848300771305</v>
      </c>
      <c r="X682" s="10" t="s">
        <v>14</v>
      </c>
      <c r="Y682" s="10"/>
    </row>
    <row r="683" spans="1:25" x14ac:dyDescent="0.3">
      <c r="A683" s="14" t="s">
        <v>86</v>
      </c>
      <c r="B683" s="14" t="s">
        <v>81</v>
      </c>
      <c r="C683" s="15">
        <v>0.2</v>
      </c>
      <c r="D683" s="14" t="s">
        <v>10</v>
      </c>
      <c r="E683" s="14"/>
      <c r="F683" s="14"/>
      <c r="G683" s="14"/>
      <c r="H683" s="16"/>
      <c r="I683" s="14"/>
      <c r="J683" s="14"/>
      <c r="K683" s="14"/>
      <c r="L683" s="14"/>
      <c r="M683" s="14"/>
      <c r="N683" s="14"/>
      <c r="O683" s="14"/>
      <c r="P683" s="14"/>
      <c r="Q683" s="17">
        <v>153.23333333333332</v>
      </c>
      <c r="R683" s="14"/>
      <c r="S683" s="14"/>
      <c r="T683" s="17"/>
      <c r="U683" s="17"/>
      <c r="V683" s="17"/>
      <c r="W683" s="17">
        <f>(153.73-Q683)*100/153.73</f>
        <v>0.32307725666211523</v>
      </c>
      <c r="X683" s="14" t="s">
        <v>14</v>
      </c>
      <c r="Y683" s="14"/>
    </row>
    <row r="684" spans="1:25" x14ac:dyDescent="0.3">
      <c r="A684" s="14" t="s">
        <v>87</v>
      </c>
      <c r="B684" s="14" t="s">
        <v>83</v>
      </c>
      <c r="C684" s="15">
        <v>0.1</v>
      </c>
      <c r="D684" s="14" t="s">
        <v>10</v>
      </c>
      <c r="E684" s="14"/>
      <c r="F684" s="14"/>
      <c r="G684" s="14"/>
      <c r="H684" s="16"/>
      <c r="I684" s="14"/>
      <c r="J684" s="14"/>
      <c r="K684" s="14"/>
      <c r="L684" s="14"/>
      <c r="M684" s="14"/>
      <c r="N684" s="14"/>
      <c r="O684" s="14"/>
      <c r="P684" s="14"/>
      <c r="Q684" s="17">
        <v>204.26666666666665</v>
      </c>
      <c r="R684" s="14"/>
      <c r="S684" s="14"/>
      <c r="T684" s="17"/>
      <c r="U684" s="17"/>
      <c r="V684" s="17"/>
      <c r="W684" s="17">
        <f>(Q684-202.96)*100/202.96</f>
        <v>0.64380501905136156</v>
      </c>
      <c r="X684" s="14" t="s">
        <v>14</v>
      </c>
      <c r="Y684" s="14"/>
    </row>
    <row r="685" spans="1:25" x14ac:dyDescent="0.3">
      <c r="A685" s="14" t="s">
        <v>88</v>
      </c>
      <c r="B685" s="14" t="s">
        <v>85</v>
      </c>
      <c r="C685" s="15">
        <v>0.1</v>
      </c>
      <c r="D685" s="14" t="s">
        <v>10</v>
      </c>
      <c r="E685" s="14"/>
      <c r="F685" s="14"/>
      <c r="G685" s="14"/>
      <c r="H685" s="16"/>
      <c r="I685" s="14"/>
      <c r="J685" s="14"/>
      <c r="K685" s="14"/>
      <c r="L685" s="14"/>
      <c r="M685" s="14"/>
      <c r="N685" s="14"/>
      <c r="O685" s="14"/>
      <c r="P685" s="14"/>
      <c r="Q685" s="17">
        <v>244.93333333333331</v>
      </c>
      <c r="R685" s="14"/>
      <c r="S685" s="14"/>
      <c r="T685" s="17"/>
      <c r="U685" s="17"/>
      <c r="V685" s="17"/>
      <c r="W685" s="17">
        <f>(Q685-243.64)*100/243.64</f>
        <v>0.53083784819131608</v>
      </c>
      <c r="X685" s="14" t="s">
        <v>14</v>
      </c>
      <c r="Y685" s="14"/>
    </row>
    <row r="686" spans="1:25" x14ac:dyDescent="0.3">
      <c r="A686" s="10" t="s">
        <v>89</v>
      </c>
      <c r="B686" s="10" t="s">
        <v>90</v>
      </c>
      <c r="C686" s="11">
        <v>0.1</v>
      </c>
      <c r="D686" s="10"/>
      <c r="E686" s="10" t="s">
        <v>11</v>
      </c>
      <c r="F686" s="10"/>
      <c r="G686" s="10"/>
      <c r="H686" s="12"/>
      <c r="I686" s="10"/>
      <c r="J686" s="10"/>
      <c r="K686" s="10"/>
      <c r="L686" s="10"/>
      <c r="M686" s="10"/>
      <c r="N686" s="10"/>
      <c r="O686" s="10"/>
      <c r="P686" s="10"/>
      <c r="Q686" s="13">
        <v>140</v>
      </c>
      <c r="R686" s="10"/>
      <c r="S686" s="10"/>
      <c r="T686" s="13"/>
      <c r="U686" s="13"/>
      <c r="V686" s="13"/>
      <c r="W686" s="13">
        <f>(140.04-Q686)*100/140.04</f>
        <v>2.8563267637812084E-2</v>
      </c>
      <c r="X686" s="10" t="s">
        <v>14</v>
      </c>
      <c r="Y686" s="10"/>
    </row>
    <row r="687" spans="1:25" x14ac:dyDescent="0.3">
      <c r="A687" s="10" t="s">
        <v>91</v>
      </c>
      <c r="B687" s="10" t="s">
        <v>92</v>
      </c>
      <c r="C687" s="11">
        <v>0.1</v>
      </c>
      <c r="D687" s="10"/>
      <c r="E687" s="10" t="s">
        <v>11</v>
      </c>
      <c r="F687" s="10"/>
      <c r="G687" s="10"/>
      <c r="H687" s="12"/>
      <c r="I687" s="10"/>
      <c r="J687" s="10"/>
      <c r="K687" s="10"/>
      <c r="L687" s="10"/>
      <c r="M687" s="10"/>
      <c r="N687" s="10"/>
      <c r="O687" s="10"/>
      <c r="P687" s="10"/>
      <c r="Q687" s="13">
        <v>180.80000000000004</v>
      </c>
      <c r="R687" s="10"/>
      <c r="S687" s="10"/>
      <c r="T687" s="13"/>
      <c r="U687" s="13"/>
      <c r="V687" s="13"/>
      <c r="W687" s="13">
        <f>(Q687-180.77)*100/180.77</f>
        <v>1.6595674060977793E-2</v>
      </c>
      <c r="X687" s="10" t="s">
        <v>14</v>
      </c>
      <c r="Y687" s="10"/>
    </row>
    <row r="688" spans="1:25" x14ac:dyDescent="0.3">
      <c r="A688" s="10" t="s">
        <v>93</v>
      </c>
      <c r="B688" s="10" t="s">
        <v>94</v>
      </c>
      <c r="C688" s="11">
        <v>0.1</v>
      </c>
      <c r="D688" s="10"/>
      <c r="E688" s="10" t="s">
        <v>11</v>
      </c>
      <c r="F688" s="10"/>
      <c r="G688" s="10"/>
      <c r="H688" s="12"/>
      <c r="I688" s="10"/>
      <c r="J688" s="10"/>
      <c r="K688" s="10"/>
      <c r="L688" s="10"/>
      <c r="M688" s="10"/>
      <c r="N688" s="10"/>
      <c r="O688" s="10"/>
      <c r="P688" s="10"/>
      <c r="Q688" s="13">
        <v>255.19999999999996</v>
      </c>
      <c r="R688" s="10"/>
      <c r="S688" s="10"/>
      <c r="T688" s="13"/>
      <c r="U688" s="13"/>
      <c r="V688" s="13"/>
      <c r="W688" s="13">
        <f>(255.34-Q688)*100/255.34</f>
        <v>5.4828855643472701E-2</v>
      </c>
      <c r="X688" s="10" t="s">
        <v>14</v>
      </c>
      <c r="Y688" s="10"/>
    </row>
    <row r="689" spans="1:25" x14ac:dyDescent="0.3">
      <c r="A689" s="14" t="s">
        <v>95</v>
      </c>
      <c r="B689" s="14" t="s">
        <v>90</v>
      </c>
      <c r="C689" s="15">
        <v>0.1</v>
      </c>
      <c r="D689" s="14"/>
      <c r="E689" s="14" t="s">
        <v>11</v>
      </c>
      <c r="F689" s="14"/>
      <c r="G689" s="14"/>
      <c r="H689" s="16"/>
      <c r="I689" s="14"/>
      <c r="J689" s="14"/>
      <c r="K689" s="14"/>
      <c r="L689" s="14"/>
      <c r="M689" s="14"/>
      <c r="N689" s="14"/>
      <c r="O689" s="14"/>
      <c r="P689" s="14"/>
      <c r="Q689" s="17">
        <v>138.30000000000001</v>
      </c>
      <c r="R689" s="14"/>
      <c r="S689" s="14"/>
      <c r="T689" s="17"/>
      <c r="U689" s="17"/>
      <c r="V689" s="17"/>
      <c r="W689" s="17">
        <f>(140.04-Q689)*100/140.04</f>
        <v>1.2425021422450591</v>
      </c>
      <c r="X689" s="14" t="s">
        <v>14</v>
      </c>
      <c r="Y689" s="14"/>
    </row>
    <row r="690" spans="1:25" x14ac:dyDescent="0.3">
      <c r="A690" s="14" t="s">
        <v>96</v>
      </c>
      <c r="B690" s="14" t="s">
        <v>92</v>
      </c>
      <c r="C690" s="15">
        <v>0.1</v>
      </c>
      <c r="D690" s="14"/>
      <c r="E690" s="14" t="s">
        <v>11</v>
      </c>
      <c r="F690" s="14"/>
      <c r="G690" s="14"/>
      <c r="H690" s="16"/>
      <c r="I690" s="14"/>
      <c r="J690" s="14"/>
      <c r="K690" s="14"/>
      <c r="L690" s="14"/>
      <c r="M690" s="14"/>
      <c r="N690" s="14"/>
      <c r="O690" s="14"/>
      <c r="P690" s="14"/>
      <c r="Q690" s="17">
        <v>178.83333333333334</v>
      </c>
      <c r="R690" s="14"/>
      <c r="S690" s="14"/>
      <c r="T690" s="17"/>
      <c r="U690" s="17"/>
      <c r="V690" s="17"/>
      <c r="W690" s="17">
        <f>(180.77-Q690)*100/180.77</f>
        <v>1.0713429588242891</v>
      </c>
      <c r="X690" s="14" t="s">
        <v>14</v>
      </c>
      <c r="Y690" s="14"/>
    </row>
    <row r="691" spans="1:25" x14ac:dyDescent="0.3">
      <c r="A691" s="14" t="s">
        <v>97</v>
      </c>
      <c r="B691" s="14" t="s">
        <v>94</v>
      </c>
      <c r="C691" s="15">
        <v>0.1</v>
      </c>
      <c r="D691" s="14"/>
      <c r="E691" s="14" t="s">
        <v>11</v>
      </c>
      <c r="F691" s="14"/>
      <c r="G691" s="14"/>
      <c r="H691" s="16"/>
      <c r="I691" s="14"/>
      <c r="J691" s="14"/>
      <c r="K691" s="14"/>
      <c r="L691" s="14"/>
      <c r="M691" s="14"/>
      <c r="N691" s="14"/>
      <c r="O691" s="14"/>
      <c r="P691" s="14"/>
      <c r="Q691" s="17">
        <v>253.20000000000002</v>
      </c>
      <c r="R691" s="14"/>
      <c r="S691" s="14"/>
      <c r="T691" s="17"/>
      <c r="U691" s="17"/>
      <c r="V691" s="17"/>
      <c r="W691" s="17">
        <f>(255.34-Q691)*100/255.34</f>
        <v>0.83809822197853312</v>
      </c>
      <c r="X691" s="14" t="s">
        <v>14</v>
      </c>
      <c r="Y691" s="14"/>
    </row>
    <row r="692" spans="1:25" x14ac:dyDescent="0.3">
      <c r="A692" t="s">
        <v>1429</v>
      </c>
      <c r="B692" t="s">
        <v>1430</v>
      </c>
      <c r="C692" s="7">
        <v>1.1000000000000001</v>
      </c>
      <c r="D692" t="s">
        <v>10</v>
      </c>
      <c r="E692" t="s">
        <v>11</v>
      </c>
      <c r="F692" t="s">
        <v>1114</v>
      </c>
      <c r="H692" s="3" t="s">
        <v>1431</v>
      </c>
      <c r="I692">
        <v>61200</v>
      </c>
      <c r="N692">
        <v>46732</v>
      </c>
      <c r="P692" s="8">
        <v>214.13333333333333</v>
      </c>
      <c r="Q692" s="8"/>
      <c r="R692" s="8"/>
      <c r="S692" s="8"/>
      <c r="T692" s="8">
        <v>207.69999999999996</v>
      </c>
      <c r="U692" s="8"/>
      <c r="V692" s="8"/>
      <c r="W692" s="8"/>
      <c r="X692" t="s">
        <v>14</v>
      </c>
      <c r="Y692" s="9" t="s">
        <v>15</v>
      </c>
    </row>
    <row r="693" spans="1:25" x14ac:dyDescent="0.3">
      <c r="A693" t="s">
        <v>1432</v>
      </c>
      <c r="B693" t="s">
        <v>1433</v>
      </c>
      <c r="C693" s="7">
        <v>4.5999999999999996</v>
      </c>
      <c r="D693" t="s">
        <v>10</v>
      </c>
      <c r="E693" t="s">
        <v>11</v>
      </c>
      <c r="F693" t="s">
        <v>1118</v>
      </c>
      <c r="H693" s="3" t="s">
        <v>1434</v>
      </c>
      <c r="I693">
        <v>61448</v>
      </c>
      <c r="N693">
        <v>40945</v>
      </c>
      <c r="P693" s="8">
        <v>200.86666666666667</v>
      </c>
      <c r="Q693" s="8"/>
      <c r="R693" s="8"/>
      <c r="S693" s="8">
        <v>199.26666666666665</v>
      </c>
      <c r="T693" s="8">
        <v>192.93333333333331</v>
      </c>
      <c r="U693" s="8"/>
      <c r="V693" s="9"/>
      <c r="X693" t="s">
        <v>14</v>
      </c>
      <c r="Y693" s="9" t="s">
        <v>15</v>
      </c>
    </row>
    <row r="694" spans="1:25" x14ac:dyDescent="0.3">
      <c r="A694" t="s">
        <v>1435</v>
      </c>
      <c r="B694" t="s">
        <v>1436</v>
      </c>
      <c r="C694" s="7">
        <v>9</v>
      </c>
      <c r="D694" t="s">
        <v>10</v>
      </c>
      <c r="E694" t="s">
        <v>11</v>
      </c>
      <c r="F694" t="s">
        <v>1121</v>
      </c>
      <c r="H694" s="3" t="s">
        <v>1437</v>
      </c>
      <c r="I694">
        <v>40722</v>
      </c>
      <c r="N694">
        <v>40813</v>
      </c>
      <c r="P694" s="8">
        <v>270.03333333333336</v>
      </c>
      <c r="Q694" s="8">
        <v>270.36666666666667</v>
      </c>
      <c r="R694" s="8"/>
      <c r="S694" s="8"/>
      <c r="T694" s="8">
        <v>263.40000000000003</v>
      </c>
      <c r="U694" s="8"/>
      <c r="V694" s="8"/>
      <c r="W694" s="5"/>
      <c r="X694" t="s">
        <v>14</v>
      </c>
      <c r="Y694" s="9" t="s">
        <v>15</v>
      </c>
    </row>
    <row r="695" spans="1:25" x14ac:dyDescent="0.3">
      <c r="A695" t="s">
        <v>1438</v>
      </c>
      <c r="B695" t="s">
        <v>1371</v>
      </c>
      <c r="C695" s="7">
        <v>1.3</v>
      </c>
      <c r="D695" t="s">
        <v>10</v>
      </c>
      <c r="E695" t="s">
        <v>11</v>
      </c>
      <c r="F695" t="s">
        <v>1129</v>
      </c>
      <c r="H695" s="3" t="s">
        <v>1439</v>
      </c>
      <c r="I695">
        <v>1968746</v>
      </c>
      <c r="N695">
        <v>2288</v>
      </c>
      <c r="P695" s="8">
        <v>204.03333333333333</v>
      </c>
      <c r="Q695" s="8"/>
      <c r="R695" s="8">
        <v>279.3</v>
      </c>
      <c r="S695" s="8">
        <v>184.83333333333334</v>
      </c>
      <c r="T695" s="8">
        <v>187.96666666666667</v>
      </c>
      <c r="U695" s="8"/>
      <c r="V695" s="8"/>
      <c r="W695" s="5"/>
      <c r="X695" t="s">
        <v>14</v>
      </c>
      <c r="Y695" s="9" t="s">
        <v>15</v>
      </c>
    </row>
    <row r="696" spans="1:25" x14ac:dyDescent="0.3">
      <c r="A696" t="s">
        <v>1440</v>
      </c>
      <c r="B696" t="s">
        <v>1441</v>
      </c>
      <c r="C696" s="7">
        <v>13.9</v>
      </c>
      <c r="D696" t="s">
        <v>10</v>
      </c>
      <c r="E696" t="s">
        <v>11</v>
      </c>
      <c r="F696" t="s">
        <v>1136</v>
      </c>
      <c r="H696" s="3" t="s">
        <v>1442</v>
      </c>
      <c r="I696">
        <v>5536</v>
      </c>
      <c r="N696">
        <v>401615</v>
      </c>
      <c r="P696" s="8">
        <v>272.93333333333334</v>
      </c>
      <c r="Q696" s="8"/>
      <c r="R696" s="8">
        <v>277.66666666666669</v>
      </c>
      <c r="S696" s="8"/>
      <c r="T696" s="8">
        <v>264.7</v>
      </c>
      <c r="U696" s="8"/>
      <c r="V696" s="8"/>
      <c r="W696" s="5"/>
      <c r="X696" t="s">
        <v>14</v>
      </c>
      <c r="Y696" s="9" t="s">
        <v>15</v>
      </c>
    </row>
    <row r="697" spans="1:25" x14ac:dyDescent="0.3">
      <c r="A697" t="s">
        <v>1443</v>
      </c>
      <c r="B697" t="s">
        <v>755</v>
      </c>
      <c r="C697" s="7">
        <v>12.7</v>
      </c>
      <c r="D697" t="s">
        <v>10</v>
      </c>
      <c r="E697" t="s">
        <v>11</v>
      </c>
      <c r="F697" t="s">
        <v>1140</v>
      </c>
      <c r="H697" s="3" t="s">
        <v>1444</v>
      </c>
      <c r="I697">
        <v>1968743</v>
      </c>
      <c r="N697">
        <v>1968777</v>
      </c>
      <c r="P697" s="8">
        <v>280.5333333333333</v>
      </c>
      <c r="Q697" s="8">
        <v>286.83333333333331</v>
      </c>
      <c r="R697" s="8">
        <v>286.59999999999997</v>
      </c>
      <c r="S697" s="8"/>
      <c r="T697" s="8">
        <v>267.7</v>
      </c>
      <c r="U697" s="8"/>
      <c r="V697" s="8"/>
      <c r="W697" s="5"/>
      <c r="X697" t="s">
        <v>14</v>
      </c>
      <c r="Y697" s="9" t="s">
        <v>15</v>
      </c>
    </row>
    <row r="698" spans="1:25" x14ac:dyDescent="0.3">
      <c r="A698" t="s">
        <v>1445</v>
      </c>
      <c r="B698" t="s">
        <v>1446</v>
      </c>
      <c r="C698" s="7">
        <v>14.5</v>
      </c>
      <c r="D698" t="s">
        <v>10</v>
      </c>
      <c r="E698" t="s">
        <v>11</v>
      </c>
      <c r="H698" s="3" t="s">
        <v>1447</v>
      </c>
      <c r="I698">
        <v>571814</v>
      </c>
      <c r="N698">
        <v>4260</v>
      </c>
      <c r="P698" s="8">
        <v>260.86666666666662</v>
      </c>
      <c r="Q698" s="8">
        <v>264.59999999999997</v>
      </c>
      <c r="R698" s="8">
        <v>264.43333333333334</v>
      </c>
      <c r="S698" s="8">
        <v>264.60000000000002</v>
      </c>
      <c r="T698" s="8"/>
      <c r="U698" s="8">
        <v>258.76666666666665</v>
      </c>
      <c r="V698" s="8">
        <v>264.8</v>
      </c>
      <c r="W698" s="5"/>
      <c r="X698" t="s">
        <v>14</v>
      </c>
      <c r="Y698" s="9" t="s">
        <v>15</v>
      </c>
    </row>
    <row r="699" spans="1:25" x14ac:dyDescent="0.3">
      <c r="A699" t="s">
        <v>1448</v>
      </c>
      <c r="B699" t="s">
        <v>1449</v>
      </c>
      <c r="C699" s="7">
        <v>14.2</v>
      </c>
      <c r="D699" t="s">
        <v>10</v>
      </c>
      <c r="E699" t="s">
        <v>11</v>
      </c>
      <c r="H699" s="3" t="s">
        <v>1450</v>
      </c>
      <c r="I699">
        <v>74377</v>
      </c>
      <c r="N699">
        <v>1968779</v>
      </c>
      <c r="P699" s="8">
        <v>336.83333333333331</v>
      </c>
      <c r="Q699" s="8">
        <v>337.13333333333338</v>
      </c>
      <c r="R699" s="8">
        <v>339.09999999999997</v>
      </c>
      <c r="S699" s="8"/>
      <c r="T699" s="8">
        <v>332.8</v>
      </c>
      <c r="U699" s="8"/>
      <c r="V699" s="8"/>
      <c r="W699" s="5"/>
      <c r="X699" t="s">
        <v>14</v>
      </c>
      <c r="Y699" s="9" t="s">
        <v>15</v>
      </c>
    </row>
    <row r="700" spans="1:25" x14ac:dyDescent="0.3">
      <c r="A700" t="s">
        <v>1451</v>
      </c>
      <c r="B700" t="s">
        <v>1452</v>
      </c>
      <c r="C700" s="7">
        <v>12.7</v>
      </c>
      <c r="D700" t="s">
        <v>10</v>
      </c>
      <c r="E700" t="s">
        <v>11</v>
      </c>
      <c r="H700" s="3" t="s">
        <v>1453</v>
      </c>
      <c r="I700">
        <v>1968739</v>
      </c>
      <c r="N700">
        <v>40869</v>
      </c>
      <c r="P700" s="8">
        <v>295.40000000000003</v>
      </c>
      <c r="Q700" s="8">
        <v>299.06666666666666</v>
      </c>
      <c r="R700" s="8">
        <v>299</v>
      </c>
      <c r="S700" s="8"/>
      <c r="T700" s="8">
        <v>284.46666666666664</v>
      </c>
      <c r="U700" s="8"/>
      <c r="V700" s="8"/>
      <c r="W700" s="5"/>
      <c r="X700" t="s">
        <v>14</v>
      </c>
      <c r="Y700" s="9" t="s">
        <v>15</v>
      </c>
    </row>
    <row r="701" spans="1:25" x14ac:dyDescent="0.3">
      <c r="A701" t="s">
        <v>1454</v>
      </c>
      <c r="B701" t="s">
        <v>1455</v>
      </c>
      <c r="C701" s="7">
        <v>12.5</v>
      </c>
      <c r="D701" t="s">
        <v>10</v>
      </c>
      <c r="E701" t="s">
        <v>11</v>
      </c>
      <c r="H701" s="3" t="s">
        <v>1456</v>
      </c>
      <c r="N701">
        <v>3888</v>
      </c>
      <c r="P701" s="8">
        <v>290.76666666666665</v>
      </c>
      <c r="Q701" s="8"/>
      <c r="R701" s="8"/>
      <c r="S701" s="8"/>
      <c r="T701" s="8">
        <v>286</v>
      </c>
      <c r="U701" s="8"/>
      <c r="V701" s="8"/>
      <c r="W701" s="5"/>
      <c r="X701" t="s">
        <v>14</v>
      </c>
      <c r="Y701" s="9"/>
    </row>
    <row r="702" spans="1:25" x14ac:dyDescent="0.3">
      <c r="A702" t="s">
        <v>1457</v>
      </c>
      <c r="B702" t="s">
        <v>1458</v>
      </c>
      <c r="C702" s="7">
        <v>12.9</v>
      </c>
      <c r="D702" t="s">
        <v>10</v>
      </c>
      <c r="E702" t="s">
        <v>11</v>
      </c>
      <c r="H702" s="3" t="s">
        <v>1459</v>
      </c>
      <c r="N702">
        <v>1968778</v>
      </c>
      <c r="P702" s="8">
        <v>287.36666666666662</v>
      </c>
      <c r="Q702" s="8">
        <v>290.53333333333336</v>
      </c>
      <c r="R702" s="8">
        <v>290.36666666666662</v>
      </c>
      <c r="S702" s="8"/>
      <c r="T702" s="8">
        <v>276.86666666666667</v>
      </c>
      <c r="U702" s="8"/>
      <c r="V702" s="8"/>
      <c r="W702" s="5"/>
      <c r="X702" t="s">
        <v>14</v>
      </c>
      <c r="Y702" s="9"/>
    </row>
    <row r="703" spans="1:25" x14ac:dyDescent="0.3">
      <c r="A703" t="s">
        <v>1460</v>
      </c>
      <c r="B703" t="s">
        <v>1196</v>
      </c>
      <c r="C703" s="7">
        <v>1.7</v>
      </c>
      <c r="D703" t="s">
        <v>10</v>
      </c>
      <c r="E703" t="s">
        <v>11</v>
      </c>
      <c r="H703" s="3" t="s">
        <v>1461</v>
      </c>
      <c r="N703">
        <v>1968772</v>
      </c>
      <c r="P703" s="8">
        <v>202.96666666666667</v>
      </c>
      <c r="Q703" s="8">
        <v>218.76666666666665</v>
      </c>
      <c r="R703" s="8"/>
      <c r="S703" s="8"/>
      <c r="T703" s="8">
        <v>204.56666666666669</v>
      </c>
      <c r="U703" s="8"/>
      <c r="V703" s="8">
        <v>215.56666666666669</v>
      </c>
      <c r="W703" s="5"/>
      <c r="X703" t="s">
        <v>14</v>
      </c>
      <c r="Y703" s="9"/>
    </row>
    <row r="704" spans="1:25" x14ac:dyDescent="0.3">
      <c r="A704" t="s">
        <v>1462</v>
      </c>
      <c r="B704" t="s">
        <v>519</v>
      </c>
      <c r="C704" s="7">
        <v>6.4</v>
      </c>
      <c r="D704" t="s">
        <v>10</v>
      </c>
      <c r="E704" t="s">
        <v>11</v>
      </c>
      <c r="H704" s="3" t="s">
        <v>1463</v>
      </c>
      <c r="N704">
        <v>40105</v>
      </c>
      <c r="P704" s="8">
        <v>246.66666666666666</v>
      </c>
      <c r="Q704" s="8">
        <v>243.96666666666667</v>
      </c>
      <c r="R704" s="8"/>
      <c r="S704" s="8"/>
      <c r="T704" s="8"/>
      <c r="U704" s="8"/>
      <c r="V704" s="8">
        <v>249.96666666666667</v>
      </c>
      <c r="W704" s="5"/>
      <c r="X704" t="s">
        <v>14</v>
      </c>
      <c r="Y704" s="9"/>
    </row>
    <row r="705" spans="1:25" x14ac:dyDescent="0.3">
      <c r="A705" t="s">
        <v>1464</v>
      </c>
      <c r="B705" t="s">
        <v>1465</v>
      </c>
      <c r="C705" s="7">
        <v>7.9</v>
      </c>
      <c r="D705" t="s">
        <v>10</v>
      </c>
      <c r="E705" t="s">
        <v>11</v>
      </c>
      <c r="H705" s="3" t="s">
        <v>1466</v>
      </c>
      <c r="N705">
        <v>45219</v>
      </c>
      <c r="P705" s="8">
        <v>214.66666666666666</v>
      </c>
      <c r="Q705" s="8">
        <v>214.80000000000004</v>
      </c>
      <c r="R705" s="8"/>
      <c r="S705" s="8"/>
      <c r="T705" s="8">
        <v>206.33333333333334</v>
      </c>
      <c r="U705" s="8"/>
      <c r="V705" s="8"/>
      <c r="W705" s="5"/>
      <c r="X705" t="s">
        <v>14</v>
      </c>
      <c r="Y705" s="9"/>
    </row>
    <row r="706" spans="1:25" x14ac:dyDescent="0.3">
      <c r="A706" t="s">
        <v>1467</v>
      </c>
      <c r="B706" t="s">
        <v>1297</v>
      </c>
      <c r="C706" s="7">
        <v>17.2</v>
      </c>
      <c r="D706" t="s">
        <v>10</v>
      </c>
      <c r="E706" t="s">
        <v>11</v>
      </c>
      <c r="H706" s="3" t="s">
        <v>1468</v>
      </c>
      <c r="N706">
        <v>7209</v>
      </c>
      <c r="P706" s="8">
        <v>278.4666666666667</v>
      </c>
      <c r="Q706" s="8">
        <v>282.3</v>
      </c>
      <c r="R706" s="8"/>
      <c r="S706" s="8">
        <v>282.16666666666669</v>
      </c>
      <c r="T706" s="8"/>
      <c r="U706" s="8">
        <v>276.33333333333331</v>
      </c>
      <c r="V706" s="8">
        <v>282.76666666666665</v>
      </c>
      <c r="W706" s="5"/>
      <c r="X706" t="s">
        <v>14</v>
      </c>
      <c r="Y706" s="9"/>
    </row>
    <row r="707" spans="1:25" x14ac:dyDescent="0.3">
      <c r="A707" t="s">
        <v>1469</v>
      </c>
      <c r="B707" t="s">
        <v>1470</v>
      </c>
      <c r="C707" s="7">
        <v>8.9</v>
      </c>
      <c r="D707" t="s">
        <v>10</v>
      </c>
      <c r="E707" t="s">
        <v>11</v>
      </c>
      <c r="H707" s="3" t="s">
        <v>1471</v>
      </c>
      <c r="I707">
        <v>64716</v>
      </c>
      <c r="N707">
        <v>1968776</v>
      </c>
      <c r="P707" s="8">
        <v>272.86666666666662</v>
      </c>
      <c r="Q707" s="8"/>
      <c r="R707" s="8">
        <v>278.7</v>
      </c>
      <c r="S707" s="8"/>
      <c r="T707" s="8"/>
      <c r="U707" s="8"/>
      <c r="V707" s="8">
        <v>281.26666666666665</v>
      </c>
      <c r="W707" s="5"/>
      <c r="X707" t="s">
        <v>14</v>
      </c>
      <c r="Y707" s="9" t="s">
        <v>15</v>
      </c>
    </row>
    <row r="708" spans="1:25" x14ac:dyDescent="0.3">
      <c r="A708" s="10" t="s">
        <v>80</v>
      </c>
      <c r="B708" s="10" t="s">
        <v>81</v>
      </c>
      <c r="C708" s="11">
        <v>0.2</v>
      </c>
      <c r="D708" s="10" t="s">
        <v>10</v>
      </c>
      <c r="E708" s="10"/>
      <c r="F708" s="10"/>
      <c r="G708" s="10"/>
      <c r="H708" s="12"/>
      <c r="I708" s="10"/>
      <c r="J708" s="10"/>
      <c r="K708" s="10"/>
      <c r="L708" s="10"/>
      <c r="M708" s="10"/>
      <c r="N708" s="10"/>
      <c r="O708" s="10"/>
      <c r="P708" s="10"/>
      <c r="Q708" s="13">
        <v>153.6</v>
      </c>
      <c r="R708" s="10"/>
      <c r="S708" s="10"/>
      <c r="T708" s="13"/>
      <c r="U708" s="13"/>
      <c r="V708" s="13"/>
      <c r="W708" s="13">
        <f>(153.73-Q708)*100/153.73</f>
        <v>8.4563845703503199E-2</v>
      </c>
      <c r="X708" s="10" t="s">
        <v>14</v>
      </c>
      <c r="Y708" s="10"/>
    </row>
    <row r="709" spans="1:25" x14ac:dyDescent="0.3">
      <c r="A709" s="10" t="s">
        <v>82</v>
      </c>
      <c r="B709" s="10" t="s">
        <v>83</v>
      </c>
      <c r="C709" s="11">
        <v>0.1</v>
      </c>
      <c r="D709" s="10" t="s">
        <v>10</v>
      </c>
      <c r="E709" s="10"/>
      <c r="F709" s="10"/>
      <c r="G709" s="10"/>
      <c r="H709" s="12"/>
      <c r="I709" s="10"/>
      <c r="J709" s="10"/>
      <c r="K709" s="10"/>
      <c r="L709" s="10"/>
      <c r="M709" s="10"/>
      <c r="N709" s="10"/>
      <c r="O709" s="10"/>
      <c r="P709" s="10"/>
      <c r="Q709" s="13">
        <v>203.66666666666666</v>
      </c>
      <c r="R709" s="10"/>
      <c r="S709" s="10"/>
      <c r="T709" s="13"/>
      <c r="U709" s="13"/>
      <c r="V709" s="13"/>
      <c r="W709" s="13">
        <f>(Q709-202.96)*100/202.96</f>
        <v>0.34818026540532576</v>
      </c>
      <c r="X709" s="10" t="s">
        <v>14</v>
      </c>
      <c r="Y709" s="10"/>
    </row>
    <row r="710" spans="1:25" x14ac:dyDescent="0.3">
      <c r="A710" s="10" t="s">
        <v>84</v>
      </c>
      <c r="B710" s="10" t="s">
        <v>85</v>
      </c>
      <c r="C710" s="11">
        <v>0.1</v>
      </c>
      <c r="D710" s="10" t="s">
        <v>10</v>
      </c>
      <c r="E710" s="10"/>
      <c r="F710" s="10"/>
      <c r="G710" s="10"/>
      <c r="H710" s="12"/>
      <c r="I710" s="10"/>
      <c r="J710" s="10"/>
      <c r="K710" s="10"/>
      <c r="L710" s="10"/>
      <c r="M710" s="10"/>
      <c r="N710" s="10"/>
      <c r="O710" s="10"/>
      <c r="P710" s="10"/>
      <c r="Q710" s="13">
        <v>243.1</v>
      </c>
      <c r="R710" s="10"/>
      <c r="S710" s="10"/>
      <c r="T710" s="13"/>
      <c r="U710" s="13"/>
      <c r="V710" s="13"/>
      <c r="W710" s="13">
        <f>(243.64-Q710)*100/243.64</f>
        <v>0.22163848300771305</v>
      </c>
      <c r="X710" s="10" t="s">
        <v>14</v>
      </c>
      <c r="Y710" s="10"/>
    </row>
    <row r="711" spans="1:25" x14ac:dyDescent="0.3">
      <c r="A711" s="14" t="s">
        <v>86</v>
      </c>
      <c r="B711" s="14" t="s">
        <v>81</v>
      </c>
      <c r="C711" s="15">
        <v>0.2</v>
      </c>
      <c r="D711" s="14" t="s">
        <v>10</v>
      </c>
      <c r="E711" s="14"/>
      <c r="F711" s="14"/>
      <c r="G711" s="14"/>
      <c r="H711" s="16"/>
      <c r="I711" s="14"/>
      <c r="J711" s="14"/>
      <c r="K711" s="14"/>
      <c r="L711" s="14"/>
      <c r="M711" s="14"/>
      <c r="N711" s="14"/>
      <c r="O711" s="14"/>
      <c r="P711" s="14"/>
      <c r="Q711" s="17">
        <v>153.03333333333333</v>
      </c>
      <c r="R711" s="14"/>
      <c r="S711" s="14"/>
      <c r="T711" s="17"/>
      <c r="U711" s="17"/>
      <c r="V711" s="17"/>
      <c r="W711" s="17">
        <f>(153.73-Q711)*100/153.73</f>
        <v>0.45317548082134806</v>
      </c>
      <c r="X711" s="14" t="s">
        <v>14</v>
      </c>
      <c r="Y711" s="14"/>
    </row>
    <row r="712" spans="1:25" x14ac:dyDescent="0.3">
      <c r="A712" s="14" t="s">
        <v>87</v>
      </c>
      <c r="B712" s="14" t="s">
        <v>83</v>
      </c>
      <c r="C712" s="15">
        <v>0.1</v>
      </c>
      <c r="D712" s="14" t="s">
        <v>10</v>
      </c>
      <c r="E712" s="14"/>
      <c r="F712" s="14"/>
      <c r="G712" s="14"/>
      <c r="H712" s="16"/>
      <c r="I712" s="14"/>
      <c r="J712" s="14"/>
      <c r="K712" s="14"/>
      <c r="L712" s="14"/>
      <c r="M712" s="14"/>
      <c r="N712" s="14"/>
      <c r="O712" s="14"/>
      <c r="P712" s="14"/>
      <c r="Q712" s="17">
        <v>203.23333333333335</v>
      </c>
      <c r="R712" s="14"/>
      <c r="S712" s="14"/>
      <c r="T712" s="17"/>
      <c r="U712" s="17"/>
      <c r="V712" s="17"/>
      <c r="W712" s="17">
        <f>(Q712-202.96)*100/202.96</f>
        <v>0.13467349888319891</v>
      </c>
      <c r="X712" s="14" t="s">
        <v>14</v>
      </c>
      <c r="Y712" s="14"/>
    </row>
    <row r="713" spans="1:25" x14ac:dyDescent="0.3">
      <c r="A713" s="14" t="s">
        <v>88</v>
      </c>
      <c r="B713" s="14" t="s">
        <v>85</v>
      </c>
      <c r="C713" s="15">
        <v>0.1</v>
      </c>
      <c r="D713" s="14" t="s">
        <v>10</v>
      </c>
      <c r="E713" s="14"/>
      <c r="F713" s="14"/>
      <c r="G713" s="14"/>
      <c r="H713" s="16"/>
      <c r="I713" s="14"/>
      <c r="J713" s="14"/>
      <c r="K713" s="14"/>
      <c r="L713" s="14"/>
      <c r="M713" s="14"/>
      <c r="N713" s="14"/>
      <c r="O713" s="14"/>
      <c r="P713" s="14"/>
      <c r="Q713" s="17">
        <v>242.93333333333331</v>
      </c>
      <c r="R713" s="14"/>
      <c r="S713" s="14"/>
      <c r="T713" s="17"/>
      <c r="U713" s="17"/>
      <c r="V713" s="17"/>
      <c r="W713" s="17">
        <f>(243.64-Q713)*100/243.64</f>
        <v>0.29004542220763324</v>
      </c>
      <c r="X713" s="14" t="s">
        <v>14</v>
      </c>
      <c r="Y713" s="14"/>
    </row>
    <row r="714" spans="1:25" x14ac:dyDescent="0.3">
      <c r="A714" s="10" t="s">
        <v>89</v>
      </c>
      <c r="B714" s="10" t="s">
        <v>90</v>
      </c>
      <c r="C714" s="11">
        <v>0.1</v>
      </c>
      <c r="D714" s="10"/>
      <c r="E714" s="10" t="s">
        <v>11</v>
      </c>
      <c r="F714" s="10"/>
      <c r="G714" s="10"/>
      <c r="H714" s="12"/>
      <c r="I714" s="10"/>
      <c r="J714" s="10"/>
      <c r="K714" s="10"/>
      <c r="L714" s="10"/>
      <c r="M714" s="10"/>
      <c r="N714" s="10"/>
      <c r="O714" s="10"/>
      <c r="P714" s="10"/>
      <c r="Q714" s="13">
        <v>140.03333333333333</v>
      </c>
      <c r="R714" s="10"/>
      <c r="S714" s="10"/>
      <c r="T714" s="13"/>
      <c r="U714" s="13"/>
      <c r="V714" s="13"/>
      <c r="W714" s="13">
        <f>(140.04-Q714)*100/140.04</f>
        <v>4.7605446062986313E-3</v>
      </c>
      <c r="X714" s="10" t="s">
        <v>14</v>
      </c>
      <c r="Y714" s="10"/>
    </row>
    <row r="715" spans="1:25" x14ac:dyDescent="0.3">
      <c r="A715" s="10" t="s">
        <v>91</v>
      </c>
      <c r="B715" s="10" t="s">
        <v>92</v>
      </c>
      <c r="C715" s="11">
        <v>0.1</v>
      </c>
      <c r="D715" s="10"/>
      <c r="E715" s="10" t="s">
        <v>11</v>
      </c>
      <c r="F715" s="10"/>
      <c r="G715" s="10"/>
      <c r="H715" s="12"/>
      <c r="I715" s="10"/>
      <c r="J715" s="10"/>
      <c r="K715" s="10"/>
      <c r="L715" s="10"/>
      <c r="M715" s="10"/>
      <c r="N715" s="10"/>
      <c r="O715" s="10"/>
      <c r="P715" s="10"/>
      <c r="Q715" s="13">
        <v>180.80000000000004</v>
      </c>
      <c r="R715" s="10"/>
      <c r="S715" s="10"/>
      <c r="T715" s="13"/>
      <c r="U715" s="13"/>
      <c r="V715" s="13"/>
      <c r="W715" s="13">
        <f>(Q715-180.77)*100/180.77</f>
        <v>1.6595674060977793E-2</v>
      </c>
      <c r="X715" s="10" t="s">
        <v>14</v>
      </c>
      <c r="Y715" s="10"/>
    </row>
    <row r="716" spans="1:25" x14ac:dyDescent="0.3">
      <c r="A716" s="10" t="s">
        <v>93</v>
      </c>
      <c r="B716" s="10" t="s">
        <v>94</v>
      </c>
      <c r="C716" s="11">
        <v>0.1</v>
      </c>
      <c r="D716" s="10"/>
      <c r="E716" s="10" t="s">
        <v>11</v>
      </c>
      <c r="F716" s="10"/>
      <c r="G716" s="10"/>
      <c r="H716" s="12"/>
      <c r="I716" s="10"/>
      <c r="J716" s="10"/>
      <c r="K716" s="10"/>
      <c r="L716" s="10"/>
      <c r="M716" s="10"/>
      <c r="N716" s="10"/>
      <c r="O716" s="10"/>
      <c r="P716" s="10"/>
      <c r="Q716" s="13">
        <v>255.36666666666667</v>
      </c>
      <c r="R716" s="10"/>
      <c r="S716" s="10"/>
      <c r="T716" s="13"/>
      <c r="U716" s="13"/>
      <c r="V716" s="13"/>
      <c r="W716" s="13">
        <f>(255.37-255.34)*100/255.34</f>
        <v>1.1749040495026685E-2</v>
      </c>
      <c r="X716" s="10" t="s">
        <v>14</v>
      </c>
      <c r="Y716" s="10"/>
    </row>
    <row r="717" spans="1:25" x14ac:dyDescent="0.3">
      <c r="A717" s="14" t="s">
        <v>95</v>
      </c>
      <c r="B717" s="14" t="s">
        <v>90</v>
      </c>
      <c r="C717" s="15">
        <v>0.1</v>
      </c>
      <c r="D717" s="14"/>
      <c r="E717" s="14" t="s">
        <v>11</v>
      </c>
      <c r="F717" s="14"/>
      <c r="G717" s="14"/>
      <c r="H717" s="16"/>
      <c r="I717" s="14"/>
      <c r="J717" s="14"/>
      <c r="K717" s="14"/>
      <c r="L717" s="14"/>
      <c r="M717" s="14"/>
      <c r="N717" s="14"/>
      <c r="O717" s="14"/>
      <c r="P717" s="14"/>
      <c r="Q717" s="17">
        <v>139.6</v>
      </c>
      <c r="R717" s="14"/>
      <c r="S717" s="14"/>
      <c r="T717" s="17"/>
      <c r="U717" s="17"/>
      <c r="V717" s="17"/>
      <c r="W717" s="17">
        <f>(140.04-Q717)*100/140.04</f>
        <v>0.31419594401599382</v>
      </c>
      <c r="X717" s="14" t="s">
        <v>14</v>
      </c>
      <c r="Y717" s="14"/>
    </row>
    <row r="718" spans="1:25" x14ac:dyDescent="0.3">
      <c r="A718" s="14" t="s">
        <v>96</v>
      </c>
      <c r="B718" s="14" t="s">
        <v>92</v>
      </c>
      <c r="C718" s="15">
        <v>0.1</v>
      </c>
      <c r="D718" s="14"/>
      <c r="E718" s="14" t="s">
        <v>11</v>
      </c>
      <c r="F718" s="14"/>
      <c r="G718" s="14"/>
      <c r="H718" s="16"/>
      <c r="I718" s="14"/>
      <c r="J718" s="14"/>
      <c r="K718" s="14"/>
      <c r="L718" s="14"/>
      <c r="M718" s="14"/>
      <c r="N718" s="14"/>
      <c r="O718" s="14"/>
      <c r="P718" s="14"/>
      <c r="Q718" s="17">
        <v>180.13333333333333</v>
      </c>
      <c r="R718" s="14"/>
      <c r="S718" s="14"/>
      <c r="T718" s="17"/>
      <c r="U718" s="17"/>
      <c r="V718" s="17"/>
      <c r="W718" s="17">
        <f>(180.77-Q718)*100/180.77</f>
        <v>0.35219708284930268</v>
      </c>
      <c r="X718" s="14" t="s">
        <v>14</v>
      </c>
      <c r="Y718" s="14"/>
    </row>
    <row r="719" spans="1:25" x14ac:dyDescent="0.3">
      <c r="A719" s="14" t="s">
        <v>97</v>
      </c>
      <c r="B719" s="14" t="s">
        <v>94</v>
      </c>
      <c r="C719" s="15">
        <v>0.1</v>
      </c>
      <c r="D719" s="14"/>
      <c r="E719" s="14" t="s">
        <v>11</v>
      </c>
      <c r="F719" s="14"/>
      <c r="G719" s="14"/>
      <c r="H719" s="16"/>
      <c r="I719" s="14"/>
      <c r="J719" s="14"/>
      <c r="K719" s="14"/>
      <c r="L719" s="14"/>
      <c r="M719" s="14"/>
      <c r="N719" s="14"/>
      <c r="O719" s="14"/>
      <c r="P719" s="14"/>
      <c r="Q719" s="17">
        <v>254.06666666666669</v>
      </c>
      <c r="R719" s="14"/>
      <c r="S719" s="14"/>
      <c r="T719" s="17"/>
      <c r="U719" s="17"/>
      <c r="V719" s="17"/>
      <c r="W719" s="17">
        <f>(255.34-Q719)*100/255.34</f>
        <v>0.49868149656666094</v>
      </c>
      <c r="X719" s="14" t="s">
        <v>14</v>
      </c>
      <c r="Y719" s="14"/>
    </row>
    <row r="720" spans="1:25" x14ac:dyDescent="0.3">
      <c r="A720" t="s">
        <v>1472</v>
      </c>
      <c r="B720" t="s">
        <v>1473</v>
      </c>
      <c r="C720" s="7">
        <v>1.1000000000000001</v>
      </c>
      <c r="D720" t="s">
        <v>10</v>
      </c>
      <c r="E720" t="s">
        <v>11</v>
      </c>
      <c r="F720" t="s">
        <v>1114</v>
      </c>
      <c r="H720" s="3" t="s">
        <v>1474</v>
      </c>
      <c r="I720">
        <v>61200</v>
      </c>
      <c r="N720">
        <v>39956</v>
      </c>
      <c r="P720" s="8">
        <v>200.53333333333333</v>
      </c>
      <c r="Q720" s="8">
        <v>196.19999999999996</v>
      </c>
      <c r="R720" s="8"/>
      <c r="S720" s="8"/>
      <c r="T720" s="8"/>
      <c r="U720" s="8">
        <v>212.1</v>
      </c>
      <c r="V720" s="8">
        <v>215.29999999999998</v>
      </c>
      <c r="W720" s="8"/>
      <c r="X720" t="s">
        <v>14</v>
      </c>
      <c r="Y720" s="9" t="s">
        <v>15</v>
      </c>
    </row>
    <row r="721" spans="1:25" x14ac:dyDescent="0.3">
      <c r="A721" t="s">
        <v>1475</v>
      </c>
      <c r="B721" t="s">
        <v>1476</v>
      </c>
      <c r="C721" s="7">
        <v>7.5</v>
      </c>
      <c r="D721" t="s">
        <v>10</v>
      </c>
      <c r="E721" t="s">
        <v>11</v>
      </c>
      <c r="F721" t="s">
        <v>1118</v>
      </c>
      <c r="H721" s="3" t="s">
        <v>1477</v>
      </c>
      <c r="I721">
        <v>61448</v>
      </c>
      <c r="N721">
        <v>63008</v>
      </c>
      <c r="P721" s="8">
        <v>217.86666666666667</v>
      </c>
      <c r="Q721" s="8">
        <v>223.79999999999998</v>
      </c>
      <c r="R721" s="8"/>
      <c r="S721" s="8">
        <v>212.69999999999996</v>
      </c>
      <c r="T721" s="8"/>
      <c r="U721" s="8"/>
      <c r="V721" s="9"/>
      <c r="X721" t="s">
        <v>14</v>
      </c>
      <c r="Y721" s="9" t="s">
        <v>15</v>
      </c>
    </row>
    <row r="722" spans="1:25" x14ac:dyDescent="0.3">
      <c r="A722" t="s">
        <v>1478</v>
      </c>
      <c r="B722" t="s">
        <v>211</v>
      </c>
      <c r="C722" s="7">
        <v>4</v>
      </c>
      <c r="D722" t="s">
        <v>10</v>
      </c>
      <c r="E722" t="s">
        <v>11</v>
      </c>
      <c r="F722" t="s">
        <v>1121</v>
      </c>
      <c r="H722" s="3" t="s">
        <v>1479</v>
      </c>
      <c r="I722">
        <v>40722</v>
      </c>
      <c r="N722">
        <v>3854</v>
      </c>
      <c r="P722" s="8">
        <v>185.13333333333333</v>
      </c>
      <c r="Q722" s="8">
        <v>181.19999999999996</v>
      </c>
      <c r="R722" s="8"/>
      <c r="S722" s="8">
        <v>179.36666666666667</v>
      </c>
      <c r="T722" s="8">
        <v>183.73333333333335</v>
      </c>
      <c r="U722" s="8"/>
      <c r="V722" s="8"/>
      <c r="W722" s="5"/>
      <c r="X722" t="s">
        <v>14</v>
      </c>
      <c r="Y722" s="9" t="s">
        <v>15</v>
      </c>
    </row>
    <row r="723" spans="1:25" x14ac:dyDescent="0.3">
      <c r="A723" t="s">
        <v>1480</v>
      </c>
      <c r="B723" t="s">
        <v>1481</v>
      </c>
      <c r="C723" s="7">
        <v>11.7</v>
      </c>
      <c r="D723" t="s">
        <v>10</v>
      </c>
      <c r="E723" t="s">
        <v>11</v>
      </c>
      <c r="F723" t="s">
        <v>1136</v>
      </c>
      <c r="H723" s="3" t="s">
        <v>1482</v>
      </c>
      <c r="I723">
        <v>5536</v>
      </c>
      <c r="N723">
        <v>79720</v>
      </c>
      <c r="P723" s="8">
        <v>289.90000000000003</v>
      </c>
      <c r="Q723" s="8">
        <v>293.90000000000003</v>
      </c>
      <c r="R723" s="8">
        <v>293.93333333333334</v>
      </c>
      <c r="S723" s="8"/>
      <c r="T723" s="8">
        <v>278.53333333333336</v>
      </c>
      <c r="U723" s="8"/>
      <c r="V723" s="8"/>
      <c r="W723" s="5"/>
      <c r="X723" t="s">
        <v>14</v>
      </c>
      <c r="Y723" s="9" t="s">
        <v>15</v>
      </c>
    </row>
    <row r="724" spans="1:25" x14ac:dyDescent="0.3">
      <c r="A724" t="s">
        <v>1483</v>
      </c>
      <c r="B724" t="s">
        <v>1484</v>
      </c>
      <c r="C724" s="7">
        <v>6.4</v>
      </c>
      <c r="D724" t="s">
        <v>10</v>
      </c>
      <c r="E724" t="s">
        <v>11</v>
      </c>
      <c r="F724" t="s">
        <v>1140</v>
      </c>
      <c r="H724" s="3" t="s">
        <v>1485</v>
      </c>
      <c r="I724">
        <v>1968743</v>
      </c>
      <c r="N724">
        <v>34531</v>
      </c>
      <c r="P724" s="8">
        <v>234.23333333333335</v>
      </c>
      <c r="Q724" s="8">
        <v>230.46666666666667</v>
      </c>
      <c r="R724" s="8"/>
      <c r="S724" s="8">
        <v>230.6</v>
      </c>
      <c r="T724" s="8">
        <v>228.66666666666666</v>
      </c>
      <c r="U724" s="8"/>
      <c r="V724" s="8"/>
      <c r="W724" s="5"/>
      <c r="X724" t="s">
        <v>14</v>
      </c>
      <c r="Y724" s="9" t="s">
        <v>15</v>
      </c>
    </row>
    <row r="725" spans="1:25" x14ac:dyDescent="0.3">
      <c r="A725" t="s">
        <v>1486</v>
      </c>
      <c r="B725" t="s">
        <v>1487</v>
      </c>
      <c r="C725" s="7">
        <v>10.7</v>
      </c>
      <c r="D725" t="s">
        <v>10</v>
      </c>
      <c r="E725" t="s">
        <v>11</v>
      </c>
      <c r="H725" s="3" t="s">
        <v>1488</v>
      </c>
      <c r="N725">
        <v>86087</v>
      </c>
      <c r="P725" s="8">
        <v>270.73333333333335</v>
      </c>
      <c r="Q725" s="8">
        <v>266.96666666666664</v>
      </c>
      <c r="R725" s="8"/>
      <c r="S725" s="8"/>
      <c r="T725" s="8"/>
      <c r="U725" s="8"/>
      <c r="V725" s="8">
        <v>272.56666666666666</v>
      </c>
      <c r="W725" s="5"/>
      <c r="X725" t="s">
        <v>14</v>
      </c>
      <c r="Y725" s="9" t="s">
        <v>15</v>
      </c>
    </row>
    <row r="726" spans="1:25" x14ac:dyDescent="0.3">
      <c r="A726" t="s">
        <v>1489</v>
      </c>
      <c r="B726" t="s">
        <v>1490</v>
      </c>
      <c r="C726" s="7">
        <v>1.5</v>
      </c>
      <c r="D726" t="s">
        <v>10</v>
      </c>
      <c r="E726" t="s">
        <v>11</v>
      </c>
      <c r="H726" s="3" t="s">
        <v>1491</v>
      </c>
      <c r="N726">
        <v>1968782</v>
      </c>
      <c r="P726" s="8">
        <v>213.13333333333333</v>
      </c>
      <c r="Q726" s="8"/>
      <c r="R726" s="8"/>
      <c r="S726" s="8"/>
      <c r="T726" s="8">
        <v>207.69999999999996</v>
      </c>
      <c r="U726" s="8"/>
      <c r="V726" s="8">
        <v>217.43333333333331</v>
      </c>
      <c r="W726" s="5"/>
      <c r="X726" t="s">
        <v>14</v>
      </c>
      <c r="Y726" s="9" t="s">
        <v>15</v>
      </c>
    </row>
    <row r="727" spans="1:25" x14ac:dyDescent="0.3">
      <c r="A727" t="s">
        <v>1492</v>
      </c>
      <c r="B727" t="s">
        <v>1493</v>
      </c>
      <c r="C727" s="7">
        <v>1.6</v>
      </c>
      <c r="D727" t="s">
        <v>10</v>
      </c>
      <c r="E727" t="s">
        <v>11</v>
      </c>
      <c r="H727" s="3" t="s">
        <v>1494</v>
      </c>
      <c r="N727">
        <v>1968783</v>
      </c>
      <c r="P727" s="8">
        <v>174.86666666666667</v>
      </c>
      <c r="Q727" s="8"/>
      <c r="R727" s="8"/>
      <c r="S727" s="8">
        <v>169.46666666666667</v>
      </c>
      <c r="T727" s="8"/>
      <c r="U727" s="8"/>
      <c r="V727" s="8"/>
      <c r="W727" s="5"/>
      <c r="X727" t="s">
        <v>14</v>
      </c>
      <c r="Y727" s="9" t="s">
        <v>15</v>
      </c>
    </row>
    <row r="728" spans="1:25" x14ac:dyDescent="0.3">
      <c r="A728" t="s">
        <v>1495</v>
      </c>
      <c r="B728" t="s">
        <v>1496</v>
      </c>
      <c r="C728" s="7">
        <v>6.2</v>
      </c>
      <c r="D728" t="s">
        <v>10</v>
      </c>
      <c r="E728" t="s">
        <v>11</v>
      </c>
      <c r="H728" s="3" t="s">
        <v>1497</v>
      </c>
      <c r="N728">
        <v>24103</v>
      </c>
      <c r="P728" s="8">
        <v>193.23333333333335</v>
      </c>
      <c r="Q728" s="8">
        <v>195</v>
      </c>
      <c r="R728" s="8"/>
      <c r="S728" s="8"/>
      <c r="T728" s="8"/>
      <c r="U728" s="8"/>
      <c r="V728" s="8">
        <v>199.06666666666669</v>
      </c>
      <c r="W728" s="5"/>
      <c r="X728" t="s">
        <v>14</v>
      </c>
      <c r="Y728" s="9" t="s">
        <v>15</v>
      </c>
    </row>
    <row r="729" spans="1:25" x14ac:dyDescent="0.3">
      <c r="A729" t="s">
        <v>1498</v>
      </c>
      <c r="B729" t="s">
        <v>306</v>
      </c>
      <c r="C729" s="7">
        <v>1.5</v>
      </c>
      <c r="D729" t="s">
        <v>10</v>
      </c>
      <c r="E729" t="s">
        <v>11</v>
      </c>
      <c r="H729" s="3" t="s">
        <v>1499</v>
      </c>
      <c r="N729">
        <v>207</v>
      </c>
      <c r="P729" s="8">
        <v>198.83333333333334</v>
      </c>
      <c r="Q729" s="8"/>
      <c r="R729" s="8"/>
      <c r="S729" s="8"/>
      <c r="T729" s="8">
        <v>209.66666666666666</v>
      </c>
      <c r="U729" s="8"/>
      <c r="V729" s="8">
        <v>201.73333333333335</v>
      </c>
      <c r="W729" s="5"/>
      <c r="X729" t="s">
        <v>14</v>
      </c>
      <c r="Y729" s="9" t="s">
        <v>15</v>
      </c>
    </row>
    <row r="730" spans="1:25" x14ac:dyDescent="0.3">
      <c r="A730" t="s">
        <v>1500</v>
      </c>
      <c r="B730" t="s">
        <v>825</v>
      </c>
      <c r="C730" s="7">
        <v>1.1000000000000001</v>
      </c>
      <c r="D730" t="s">
        <v>10</v>
      </c>
      <c r="E730" t="s">
        <v>11</v>
      </c>
      <c r="H730" s="3" t="s">
        <v>1501</v>
      </c>
      <c r="N730">
        <v>1968784</v>
      </c>
      <c r="P730" s="8">
        <v>206.5</v>
      </c>
      <c r="Q730" s="8">
        <v>200.36666666666667</v>
      </c>
      <c r="R730" s="8"/>
      <c r="S730" s="8"/>
      <c r="T730" s="8">
        <v>201.23333333333335</v>
      </c>
      <c r="U730" s="8"/>
      <c r="V730" s="8"/>
      <c r="W730" s="5"/>
      <c r="X730" t="s">
        <v>14</v>
      </c>
      <c r="Y730" s="9" t="s">
        <v>15</v>
      </c>
    </row>
    <row r="731" spans="1:25" x14ac:dyDescent="0.3">
      <c r="A731" t="s">
        <v>1502</v>
      </c>
      <c r="B731" t="s">
        <v>1503</v>
      </c>
      <c r="C731" s="7">
        <v>7.9</v>
      </c>
      <c r="D731" t="s">
        <v>10</v>
      </c>
      <c r="E731" t="s">
        <v>11</v>
      </c>
      <c r="H731" s="3" t="s">
        <v>1504</v>
      </c>
      <c r="N731">
        <v>1968781</v>
      </c>
      <c r="P731" s="8">
        <v>324.09999999999997</v>
      </c>
      <c r="Q731" s="8"/>
      <c r="R731" s="8">
        <v>320.36666666666667</v>
      </c>
      <c r="S731" s="8"/>
      <c r="T731" s="8"/>
      <c r="U731" s="8"/>
      <c r="V731" s="8">
        <v>324.46666666666664</v>
      </c>
      <c r="W731" s="5"/>
      <c r="X731" t="s">
        <v>14</v>
      </c>
      <c r="Y731" s="9" t="s">
        <v>15</v>
      </c>
    </row>
    <row r="732" spans="1:25" x14ac:dyDescent="0.3">
      <c r="A732" t="s">
        <v>1505</v>
      </c>
      <c r="B732" t="s">
        <v>407</v>
      </c>
      <c r="C732" s="7">
        <v>8</v>
      </c>
      <c r="D732" t="s">
        <v>10</v>
      </c>
      <c r="E732" t="s">
        <v>11</v>
      </c>
      <c r="H732" s="3" t="s">
        <v>1506</v>
      </c>
      <c r="N732">
        <v>59350</v>
      </c>
      <c r="P732" s="8">
        <v>269.06666666666666</v>
      </c>
      <c r="Q732" s="8">
        <v>266.86666666666667</v>
      </c>
      <c r="R732" s="8"/>
      <c r="S732" s="8"/>
      <c r="T732" s="8"/>
      <c r="U732" s="8"/>
      <c r="V732" s="8">
        <v>275.66666666666669</v>
      </c>
      <c r="W732" s="5"/>
      <c r="X732" t="s">
        <v>14</v>
      </c>
      <c r="Y732" s="9" t="s">
        <v>15</v>
      </c>
    </row>
    <row r="733" spans="1:25" x14ac:dyDescent="0.3">
      <c r="A733" t="s">
        <v>1507</v>
      </c>
      <c r="B733" t="s">
        <v>1508</v>
      </c>
      <c r="C733" s="7">
        <v>8.9</v>
      </c>
      <c r="D733" t="s">
        <v>10</v>
      </c>
      <c r="E733" t="s">
        <v>11</v>
      </c>
      <c r="H733" s="3" t="s">
        <v>1509</v>
      </c>
      <c r="I733">
        <v>64716</v>
      </c>
      <c r="N733">
        <v>1968780</v>
      </c>
      <c r="P733" s="8"/>
      <c r="Q733" s="8">
        <v>213.63333333333333</v>
      </c>
      <c r="R733" s="8"/>
      <c r="S733" s="8"/>
      <c r="T733" s="8"/>
      <c r="U733" s="8"/>
      <c r="V733" s="8"/>
      <c r="W733" s="5"/>
      <c r="X733" t="s">
        <v>14</v>
      </c>
      <c r="Y733" s="9" t="s">
        <v>15</v>
      </c>
    </row>
    <row r="734" spans="1:25" x14ac:dyDescent="0.3">
      <c r="A734" s="10" t="s">
        <v>80</v>
      </c>
      <c r="B734" s="10" t="s">
        <v>81</v>
      </c>
      <c r="C734" s="11">
        <v>0.2</v>
      </c>
      <c r="D734" s="10" t="s">
        <v>10</v>
      </c>
      <c r="E734" s="10"/>
      <c r="F734" s="10"/>
      <c r="G734" s="10"/>
      <c r="H734" s="12"/>
      <c r="I734" s="10"/>
      <c r="J734" s="10"/>
      <c r="K734" s="10"/>
      <c r="L734" s="10"/>
      <c r="M734" s="10"/>
      <c r="N734" s="10"/>
      <c r="O734" s="10"/>
      <c r="P734" s="10"/>
      <c r="Q734" s="13">
        <v>153.6</v>
      </c>
      <c r="R734" s="10"/>
      <c r="S734" s="10"/>
      <c r="T734" s="13"/>
      <c r="U734" s="13"/>
      <c r="V734" s="13"/>
      <c r="W734" s="13">
        <f>(153.73-Q734)*100/153.73</f>
        <v>8.4563845703503199E-2</v>
      </c>
      <c r="X734" s="10" t="s">
        <v>14</v>
      </c>
      <c r="Y734" s="10"/>
    </row>
    <row r="735" spans="1:25" x14ac:dyDescent="0.3">
      <c r="A735" s="10" t="s">
        <v>82</v>
      </c>
      <c r="B735" s="10" t="s">
        <v>83</v>
      </c>
      <c r="C735" s="11">
        <v>0.1</v>
      </c>
      <c r="D735" s="10" t="s">
        <v>10</v>
      </c>
      <c r="E735" s="10"/>
      <c r="F735" s="10"/>
      <c r="G735" s="10"/>
      <c r="H735" s="12"/>
      <c r="I735" s="10"/>
      <c r="J735" s="10"/>
      <c r="K735" s="10"/>
      <c r="L735" s="10"/>
      <c r="M735" s="10"/>
      <c r="N735" s="10"/>
      <c r="O735" s="10"/>
      <c r="P735" s="10"/>
      <c r="Q735" s="13">
        <v>203.66666666666666</v>
      </c>
      <c r="R735" s="10"/>
      <c r="S735" s="10"/>
      <c r="T735" s="13"/>
      <c r="U735" s="13"/>
      <c r="V735" s="13"/>
      <c r="W735" s="13">
        <f>(Q735-202.96)*100/202.96</f>
        <v>0.34818026540532576</v>
      </c>
      <c r="X735" s="10" t="s">
        <v>14</v>
      </c>
      <c r="Y735" s="10"/>
    </row>
    <row r="736" spans="1:25" x14ac:dyDescent="0.3">
      <c r="A736" s="10" t="s">
        <v>84</v>
      </c>
      <c r="B736" s="10" t="s">
        <v>85</v>
      </c>
      <c r="C736" s="11">
        <v>0.1</v>
      </c>
      <c r="D736" s="10" t="s">
        <v>10</v>
      </c>
      <c r="E736" s="10"/>
      <c r="F736" s="10"/>
      <c r="G736" s="10"/>
      <c r="H736" s="12"/>
      <c r="I736" s="10"/>
      <c r="J736" s="10"/>
      <c r="K736" s="10"/>
      <c r="L736" s="10"/>
      <c r="M736" s="10"/>
      <c r="N736" s="10"/>
      <c r="O736" s="10"/>
      <c r="P736" s="10"/>
      <c r="Q736" s="13">
        <v>243.1</v>
      </c>
      <c r="R736" s="10"/>
      <c r="S736" s="10"/>
      <c r="T736" s="13"/>
      <c r="U736" s="13"/>
      <c r="V736" s="13"/>
      <c r="W736" s="13">
        <f>(243.64-Q736)*100/243.64</f>
        <v>0.22163848300771305</v>
      </c>
      <c r="X736" s="10" t="s">
        <v>14</v>
      </c>
      <c r="Y736" s="10"/>
    </row>
    <row r="737" spans="1:25" x14ac:dyDescent="0.3">
      <c r="A737" s="14" t="s">
        <v>86</v>
      </c>
      <c r="B737" s="14" t="s">
        <v>81</v>
      </c>
      <c r="C737" s="15">
        <v>0.2</v>
      </c>
      <c r="D737" s="14" t="s">
        <v>10</v>
      </c>
      <c r="E737" s="14"/>
      <c r="F737" s="14"/>
      <c r="G737" s="14"/>
      <c r="H737" s="16"/>
      <c r="I737" s="14"/>
      <c r="J737" s="14"/>
      <c r="K737" s="14"/>
      <c r="L737" s="14"/>
      <c r="M737" s="14"/>
      <c r="N737" s="14"/>
      <c r="O737" s="14"/>
      <c r="P737" s="14"/>
      <c r="Q737" s="17">
        <v>153.03333333333333</v>
      </c>
      <c r="R737" s="14"/>
      <c r="S737" s="14"/>
      <c r="T737" s="17"/>
      <c r="U737" s="17"/>
      <c r="V737" s="17"/>
      <c r="W737" s="17">
        <f>(153.73-Q737)*100/153.73</f>
        <v>0.45317548082134806</v>
      </c>
      <c r="X737" s="14" t="s">
        <v>14</v>
      </c>
      <c r="Y737" s="14"/>
    </row>
    <row r="738" spans="1:25" x14ac:dyDescent="0.3">
      <c r="A738" s="14" t="s">
        <v>87</v>
      </c>
      <c r="B738" s="14" t="s">
        <v>83</v>
      </c>
      <c r="C738" s="15">
        <v>0.1</v>
      </c>
      <c r="D738" s="14" t="s">
        <v>10</v>
      </c>
      <c r="E738" s="14"/>
      <c r="F738" s="14"/>
      <c r="G738" s="14"/>
      <c r="H738" s="16"/>
      <c r="I738" s="14"/>
      <c r="J738" s="14"/>
      <c r="K738" s="14"/>
      <c r="L738" s="14"/>
      <c r="M738" s="14"/>
      <c r="N738" s="14"/>
      <c r="O738" s="14"/>
      <c r="P738" s="14"/>
      <c r="Q738" s="17">
        <v>203.23333333333335</v>
      </c>
      <c r="R738" s="14"/>
      <c r="S738" s="14"/>
      <c r="T738" s="17"/>
      <c r="U738" s="17"/>
      <c r="V738" s="17"/>
      <c r="W738" s="17">
        <f>(Q738-202.96)*100/202.96</f>
        <v>0.13467349888319891</v>
      </c>
      <c r="X738" s="14" t="s">
        <v>14</v>
      </c>
      <c r="Y738" s="14"/>
    </row>
    <row r="739" spans="1:25" x14ac:dyDescent="0.3">
      <c r="A739" s="14" t="s">
        <v>88</v>
      </c>
      <c r="B739" s="14" t="s">
        <v>85</v>
      </c>
      <c r="C739" s="15">
        <v>0.1</v>
      </c>
      <c r="D739" s="14" t="s">
        <v>10</v>
      </c>
      <c r="E739" s="14"/>
      <c r="F739" s="14"/>
      <c r="G739" s="14"/>
      <c r="H739" s="16"/>
      <c r="I739" s="14"/>
      <c r="J739" s="14"/>
      <c r="K739" s="14"/>
      <c r="L739" s="14"/>
      <c r="M739" s="14"/>
      <c r="N739" s="14"/>
      <c r="O739" s="14"/>
      <c r="P739" s="14"/>
      <c r="Q739" s="17">
        <v>242.93333333333331</v>
      </c>
      <c r="R739" s="14"/>
      <c r="S739" s="14"/>
      <c r="T739" s="17"/>
      <c r="U739" s="17"/>
      <c r="V739" s="17"/>
      <c r="W739" s="17">
        <f>(243.64-Q739)*100/243.64</f>
        <v>0.29004542220763324</v>
      </c>
      <c r="X739" s="14" t="s">
        <v>14</v>
      </c>
      <c r="Y739" s="14"/>
    </row>
    <row r="740" spans="1:25" x14ac:dyDescent="0.3">
      <c r="A740" s="10" t="s">
        <v>89</v>
      </c>
      <c r="B740" s="10" t="s">
        <v>90</v>
      </c>
      <c r="C740" s="11">
        <v>0.1</v>
      </c>
      <c r="D740" s="10"/>
      <c r="E740" s="10" t="s">
        <v>11</v>
      </c>
      <c r="F740" s="10"/>
      <c r="G740" s="10"/>
      <c r="H740" s="12"/>
      <c r="I740" s="10"/>
      <c r="J740" s="10"/>
      <c r="K740" s="10"/>
      <c r="L740" s="10"/>
      <c r="M740" s="10"/>
      <c r="N740" s="10"/>
      <c r="O740" s="10"/>
      <c r="P740" s="10"/>
      <c r="Q740" s="13">
        <v>140</v>
      </c>
      <c r="R740" s="10"/>
      <c r="S740" s="10"/>
      <c r="T740" s="13"/>
      <c r="U740" s="13"/>
      <c r="V740" s="13"/>
      <c r="W740" s="13">
        <f>(140.04-Q740)*100/140.04</f>
        <v>2.8563267637812084E-2</v>
      </c>
      <c r="X740" s="10" t="s">
        <v>14</v>
      </c>
      <c r="Y740" s="10"/>
    </row>
    <row r="741" spans="1:25" x14ac:dyDescent="0.3">
      <c r="A741" s="10" t="s">
        <v>91</v>
      </c>
      <c r="B741" s="10" t="s">
        <v>92</v>
      </c>
      <c r="C741" s="11">
        <v>0.1</v>
      </c>
      <c r="D741" s="10"/>
      <c r="E741" s="10" t="s">
        <v>11</v>
      </c>
      <c r="F741" s="10"/>
      <c r="G741" s="10"/>
      <c r="H741" s="12"/>
      <c r="I741" s="10"/>
      <c r="J741" s="10"/>
      <c r="K741" s="10"/>
      <c r="L741" s="10"/>
      <c r="M741" s="10"/>
      <c r="N741" s="10"/>
      <c r="O741" s="10"/>
      <c r="P741" s="10"/>
      <c r="Q741" s="13">
        <v>180.80000000000004</v>
      </c>
      <c r="R741" s="10"/>
      <c r="S741" s="10"/>
      <c r="T741" s="13"/>
      <c r="U741" s="13"/>
      <c r="V741" s="13"/>
      <c r="W741" s="13">
        <f>(Q741-180.77)*100/180.77</f>
        <v>1.6595674060977793E-2</v>
      </c>
      <c r="X741" s="10" t="s">
        <v>14</v>
      </c>
      <c r="Y741" s="10"/>
    </row>
    <row r="742" spans="1:25" x14ac:dyDescent="0.3">
      <c r="A742" s="10" t="s">
        <v>93</v>
      </c>
      <c r="B742" s="10" t="s">
        <v>94</v>
      </c>
      <c r="C742" s="11">
        <v>0.1</v>
      </c>
      <c r="D742" s="10"/>
      <c r="E742" s="10" t="s">
        <v>11</v>
      </c>
      <c r="F742" s="10"/>
      <c r="G742" s="10"/>
      <c r="H742" s="12"/>
      <c r="I742" s="10"/>
      <c r="J742" s="10"/>
      <c r="K742" s="10"/>
      <c r="L742" s="10"/>
      <c r="M742" s="10"/>
      <c r="N742" s="10"/>
      <c r="O742" s="10"/>
      <c r="P742" s="10"/>
      <c r="Q742" s="13">
        <v>255.36666666666667</v>
      </c>
      <c r="R742" s="10"/>
      <c r="S742" s="10"/>
      <c r="T742" s="13"/>
      <c r="U742" s="13"/>
      <c r="V742" s="13"/>
      <c r="W742" s="13">
        <f>(255.37-255.34)*100/255.34</f>
        <v>1.1749040495026685E-2</v>
      </c>
      <c r="X742" s="10" t="s">
        <v>14</v>
      </c>
      <c r="Y742" s="10"/>
    </row>
    <row r="743" spans="1:25" x14ac:dyDescent="0.3">
      <c r="A743" s="14" t="s">
        <v>95</v>
      </c>
      <c r="B743" s="14" t="s">
        <v>90</v>
      </c>
      <c r="C743" s="15">
        <v>0.1</v>
      </c>
      <c r="D743" s="14"/>
      <c r="E743" s="14" t="s">
        <v>11</v>
      </c>
      <c r="F743" s="14"/>
      <c r="G743" s="14"/>
      <c r="H743" s="16"/>
      <c r="I743" s="14"/>
      <c r="J743" s="14"/>
      <c r="K743" s="14"/>
      <c r="L743" s="14"/>
      <c r="M743" s="14"/>
      <c r="N743" s="14"/>
      <c r="O743" s="14"/>
      <c r="P743" s="14"/>
      <c r="Q743" s="17">
        <v>139.63333333333333</v>
      </c>
      <c r="R743" s="14"/>
      <c r="S743" s="14"/>
      <c r="T743" s="17"/>
      <c r="U743" s="17"/>
      <c r="V743" s="17"/>
      <c r="W743" s="17">
        <f>(140.04-Q743)*100/140.04</f>
        <v>0.29039322098448039</v>
      </c>
      <c r="X743" s="14" t="s">
        <v>14</v>
      </c>
      <c r="Y743" s="14"/>
    </row>
    <row r="744" spans="1:25" x14ac:dyDescent="0.3">
      <c r="A744" s="14" t="s">
        <v>96</v>
      </c>
      <c r="B744" s="14" t="s">
        <v>92</v>
      </c>
      <c r="C744" s="15">
        <v>0.1</v>
      </c>
      <c r="D744" s="14"/>
      <c r="E744" s="14" t="s">
        <v>11</v>
      </c>
      <c r="F744" s="14"/>
      <c r="G744" s="14"/>
      <c r="H744" s="16"/>
      <c r="I744" s="14"/>
      <c r="J744" s="14"/>
      <c r="K744" s="14"/>
      <c r="L744" s="14"/>
      <c r="M744" s="14"/>
      <c r="N744" s="14"/>
      <c r="O744" s="14"/>
      <c r="P744" s="14"/>
      <c r="Q744" s="17">
        <v>180.16666666666666</v>
      </c>
      <c r="R744" s="14"/>
      <c r="S744" s="14"/>
      <c r="T744" s="17"/>
      <c r="U744" s="17"/>
      <c r="V744" s="17"/>
      <c r="W744" s="17">
        <f>(180.77-Q744)*100/180.77</f>
        <v>0.33375744500379101</v>
      </c>
      <c r="X744" s="14" t="s">
        <v>14</v>
      </c>
      <c r="Y744" s="14"/>
    </row>
    <row r="745" spans="1:25" x14ac:dyDescent="0.3">
      <c r="A745" s="14" t="s">
        <v>97</v>
      </c>
      <c r="B745" s="14" t="s">
        <v>94</v>
      </c>
      <c r="C745" s="15">
        <v>0.1</v>
      </c>
      <c r="D745" s="14"/>
      <c r="E745" s="14" t="s">
        <v>11</v>
      </c>
      <c r="F745" s="14"/>
      <c r="G745" s="14"/>
      <c r="H745" s="16"/>
      <c r="I745" s="14"/>
      <c r="J745" s="14"/>
      <c r="K745" s="14"/>
      <c r="L745" s="14"/>
      <c r="M745" s="14"/>
      <c r="N745" s="14"/>
      <c r="O745" s="14"/>
      <c r="P745" s="14"/>
      <c r="Q745" s="17">
        <v>254.06666666666669</v>
      </c>
      <c r="R745" s="14"/>
      <c r="S745" s="14"/>
      <c r="T745" s="17"/>
      <c r="U745" s="17"/>
      <c r="V745" s="17"/>
      <c r="W745" s="17">
        <f>(255.34-Q745)*100/255.34</f>
        <v>0.49868149656666094</v>
      </c>
      <c r="X745" s="14" t="s">
        <v>14</v>
      </c>
      <c r="Y745" s="14"/>
    </row>
    <row r="746" spans="1:25" x14ac:dyDescent="0.3">
      <c r="A746" t="s">
        <v>1510</v>
      </c>
      <c r="B746" t="s">
        <v>757</v>
      </c>
      <c r="C746" s="7">
        <v>12.7</v>
      </c>
      <c r="D746" t="s">
        <v>10</v>
      </c>
      <c r="E746" t="s">
        <v>11</v>
      </c>
      <c r="F746" t="s">
        <v>1511</v>
      </c>
      <c r="H746" t="s">
        <v>1512</v>
      </c>
      <c r="N746">
        <v>39617</v>
      </c>
      <c r="P746" s="8">
        <v>296.53333333333336</v>
      </c>
      <c r="Q746" s="8">
        <v>293.73333333333329</v>
      </c>
      <c r="R746" s="8"/>
      <c r="S746" s="8"/>
      <c r="T746" s="8"/>
      <c r="U746" s="8"/>
      <c r="V746" s="8">
        <v>300.09999999999997</v>
      </c>
      <c r="W746" s="5"/>
      <c r="X746" t="s">
        <v>14</v>
      </c>
      <c r="Y746" s="9" t="s">
        <v>15</v>
      </c>
    </row>
    <row r="747" spans="1:25" x14ac:dyDescent="0.3">
      <c r="A747" t="s">
        <v>1513</v>
      </c>
      <c r="B747" t="s">
        <v>1514</v>
      </c>
      <c r="C747" s="7">
        <v>11.9</v>
      </c>
      <c r="D747" t="s">
        <v>10</v>
      </c>
      <c r="E747" t="s">
        <v>11</v>
      </c>
      <c r="F747" t="s">
        <v>1515</v>
      </c>
      <c r="H747" t="s">
        <v>1516</v>
      </c>
      <c r="N747">
        <v>1968795</v>
      </c>
      <c r="P747" s="8">
        <v>325.7</v>
      </c>
      <c r="Q747" s="8">
        <v>327.63333333333338</v>
      </c>
      <c r="R747" s="8"/>
      <c r="S747" s="8"/>
      <c r="T747" s="8">
        <v>328.90000000000003</v>
      </c>
      <c r="U747" s="8"/>
      <c r="V747" s="8"/>
      <c r="W747" s="5"/>
      <c r="X747" t="s">
        <v>14</v>
      </c>
      <c r="Y747" s="9" t="s">
        <v>15</v>
      </c>
    </row>
    <row r="748" spans="1:25" x14ac:dyDescent="0.3">
      <c r="A748" t="s">
        <v>1517</v>
      </c>
      <c r="B748" t="s">
        <v>917</v>
      </c>
      <c r="C748" s="7">
        <v>6.2</v>
      </c>
      <c r="D748" t="s">
        <v>10</v>
      </c>
      <c r="E748" t="s">
        <v>11</v>
      </c>
      <c r="F748" t="s">
        <v>1518</v>
      </c>
      <c r="H748" t="s">
        <v>1519</v>
      </c>
      <c r="N748">
        <v>1968793</v>
      </c>
      <c r="P748" s="8">
        <v>210.66666666666666</v>
      </c>
      <c r="Q748" s="8">
        <v>216.36666666666667</v>
      </c>
      <c r="R748" s="8"/>
      <c r="S748" s="8"/>
      <c r="T748" s="8"/>
      <c r="U748" s="8"/>
      <c r="V748" s="8"/>
      <c r="W748" s="5"/>
      <c r="X748" t="s">
        <v>14</v>
      </c>
      <c r="Y748" s="9" t="s">
        <v>15</v>
      </c>
    </row>
    <row r="749" spans="1:25" x14ac:dyDescent="0.3">
      <c r="A749" t="s">
        <v>1520</v>
      </c>
      <c r="B749" t="s">
        <v>1521</v>
      </c>
      <c r="C749" s="7">
        <v>1.2</v>
      </c>
      <c r="D749" t="s">
        <v>10</v>
      </c>
      <c r="E749" t="s">
        <v>11</v>
      </c>
      <c r="F749" t="s">
        <v>1522</v>
      </c>
      <c r="H749" t="s">
        <v>1523</v>
      </c>
      <c r="N749">
        <v>84432</v>
      </c>
      <c r="P749" s="8">
        <v>197.69999999999996</v>
      </c>
      <c r="Q749" s="8">
        <v>201.76666666666665</v>
      </c>
      <c r="R749" s="8">
        <v>201.43333333333331</v>
      </c>
      <c r="S749" s="8">
        <v>202</v>
      </c>
      <c r="T749" s="8">
        <v>205.19999999999996</v>
      </c>
      <c r="U749" s="8">
        <v>202.83333333333334</v>
      </c>
      <c r="V749" s="8">
        <v>202.86666666666667</v>
      </c>
      <c r="W749" s="5"/>
      <c r="X749" t="s">
        <v>14</v>
      </c>
      <c r="Y749" s="9" t="s">
        <v>15</v>
      </c>
    </row>
    <row r="750" spans="1:25" x14ac:dyDescent="0.3">
      <c r="A750" t="s">
        <v>1524</v>
      </c>
      <c r="B750" t="s">
        <v>1525</v>
      </c>
      <c r="C750" s="7">
        <v>16.3</v>
      </c>
      <c r="D750" t="s">
        <v>10</v>
      </c>
      <c r="E750" t="s">
        <v>11</v>
      </c>
      <c r="F750" t="s">
        <v>1526</v>
      </c>
      <c r="H750" t="s">
        <v>1527</v>
      </c>
      <c r="N750">
        <v>1968792</v>
      </c>
      <c r="P750" s="8">
        <v>305.56666666666666</v>
      </c>
      <c r="Q750" s="8">
        <v>307.7</v>
      </c>
      <c r="R750" s="8"/>
      <c r="S750" s="8"/>
      <c r="T750" s="8"/>
      <c r="U750" s="8">
        <v>310</v>
      </c>
      <c r="V750" s="8">
        <v>310.76666666666665</v>
      </c>
      <c r="W750" s="5"/>
      <c r="X750" t="s">
        <v>14</v>
      </c>
      <c r="Y750" s="9" t="s">
        <v>15</v>
      </c>
    </row>
    <row r="751" spans="1:25" x14ac:dyDescent="0.3">
      <c r="A751" t="s">
        <v>1528</v>
      </c>
      <c r="B751" t="s">
        <v>874</v>
      </c>
      <c r="C751" s="7">
        <v>1.7</v>
      </c>
      <c r="D751" t="s">
        <v>10</v>
      </c>
      <c r="E751" t="s">
        <v>11</v>
      </c>
      <c r="F751" t="s">
        <v>1529</v>
      </c>
      <c r="H751" t="s">
        <v>1530</v>
      </c>
      <c r="N751">
        <v>103460</v>
      </c>
      <c r="P751" s="8">
        <v>238.1</v>
      </c>
      <c r="Q751" s="8">
        <v>216.96666666666667</v>
      </c>
      <c r="R751" s="8"/>
      <c r="S751" s="8"/>
      <c r="T751" s="8"/>
      <c r="U751" s="8"/>
      <c r="V751" s="8">
        <v>214.03333333333333</v>
      </c>
      <c r="W751" s="5"/>
      <c r="X751" t="s">
        <v>14</v>
      </c>
      <c r="Y751" s="9" t="s">
        <v>15</v>
      </c>
    </row>
    <row r="752" spans="1:25" x14ac:dyDescent="0.3">
      <c r="A752" t="s">
        <v>1531</v>
      </c>
      <c r="B752" t="s">
        <v>1532</v>
      </c>
      <c r="C752" s="7">
        <v>11.5</v>
      </c>
      <c r="D752" t="s">
        <v>10</v>
      </c>
      <c r="E752" t="s">
        <v>11</v>
      </c>
      <c r="F752" t="s">
        <v>1533</v>
      </c>
      <c r="H752" t="s">
        <v>1534</v>
      </c>
      <c r="N752">
        <v>593907</v>
      </c>
      <c r="P752" s="8">
        <v>248.03333333333333</v>
      </c>
      <c r="Q752" s="8">
        <v>252.93333333333331</v>
      </c>
      <c r="R752" s="8"/>
      <c r="S752" s="8"/>
      <c r="T752" s="8"/>
      <c r="U752" s="8">
        <v>246.73333333333335</v>
      </c>
      <c r="V752" s="8">
        <v>253.23333333333335</v>
      </c>
      <c r="W752" s="5"/>
      <c r="X752" t="s">
        <v>14</v>
      </c>
      <c r="Y752" s="9" t="s">
        <v>15</v>
      </c>
    </row>
    <row r="753" spans="1:25" x14ac:dyDescent="0.3">
      <c r="A753" t="s">
        <v>1535</v>
      </c>
      <c r="B753" t="s">
        <v>1536</v>
      </c>
      <c r="C753" s="7">
        <v>11.5</v>
      </c>
      <c r="D753" t="s">
        <v>10</v>
      </c>
      <c r="E753" t="s">
        <v>11</v>
      </c>
      <c r="F753" t="s">
        <v>1537</v>
      </c>
      <c r="H753" t="s">
        <v>1538</v>
      </c>
      <c r="N753">
        <v>430</v>
      </c>
      <c r="P753" s="8"/>
      <c r="Q753" s="8">
        <v>286.56666666666666</v>
      </c>
      <c r="R753" s="8"/>
      <c r="S753" s="8"/>
      <c r="T753" s="8"/>
      <c r="U753" s="8"/>
      <c r="V753" s="8"/>
      <c r="W753" s="5"/>
      <c r="X753" t="s">
        <v>14</v>
      </c>
      <c r="Y753" s="9" t="s">
        <v>15</v>
      </c>
    </row>
    <row r="754" spans="1:25" x14ac:dyDescent="0.3">
      <c r="A754" t="s">
        <v>1539</v>
      </c>
      <c r="B754" t="s">
        <v>1540</v>
      </c>
      <c r="C754" s="7">
        <v>11.4</v>
      </c>
      <c r="D754" t="s">
        <v>10</v>
      </c>
      <c r="E754" t="s">
        <v>11</v>
      </c>
      <c r="F754" t="s">
        <v>1541</v>
      </c>
      <c r="H754" t="s">
        <v>1542</v>
      </c>
      <c r="N754">
        <v>1968797</v>
      </c>
      <c r="P754" s="8">
        <v>281.83333333333331</v>
      </c>
      <c r="Q754" s="8">
        <v>284.93333333333334</v>
      </c>
      <c r="R754" s="8"/>
      <c r="S754" s="8">
        <v>285.0333333333333</v>
      </c>
      <c r="T754" s="8"/>
      <c r="U754" s="8">
        <v>283.76666666666665</v>
      </c>
      <c r="V754" s="8">
        <v>288.60000000000002</v>
      </c>
      <c r="W754" s="5"/>
      <c r="X754" t="s">
        <v>14</v>
      </c>
      <c r="Y754" s="9" t="s">
        <v>15</v>
      </c>
    </row>
    <row r="755" spans="1:25" x14ac:dyDescent="0.3">
      <c r="A755" t="s">
        <v>1543</v>
      </c>
      <c r="B755" t="s">
        <v>1544</v>
      </c>
      <c r="C755" s="7">
        <v>15.2</v>
      </c>
      <c r="D755" t="s">
        <v>10</v>
      </c>
      <c r="E755" t="s">
        <v>11</v>
      </c>
      <c r="F755" t="s">
        <v>1545</v>
      </c>
      <c r="H755" t="s">
        <v>1546</v>
      </c>
      <c r="N755">
        <v>1968799</v>
      </c>
      <c r="P755" s="8">
        <v>275.13333333333333</v>
      </c>
      <c r="Q755" s="8">
        <v>275.86666666666662</v>
      </c>
      <c r="R755" s="8"/>
      <c r="S755" s="8">
        <v>276.0333333333333</v>
      </c>
      <c r="T755" s="8"/>
      <c r="U755" s="8">
        <v>272.56666666666666</v>
      </c>
      <c r="V755" s="8"/>
      <c r="W755" s="5"/>
      <c r="Y755" s="9"/>
    </row>
    <row r="756" spans="1:25" x14ac:dyDescent="0.3">
      <c r="A756" t="s">
        <v>1547</v>
      </c>
      <c r="B756" t="s">
        <v>1548</v>
      </c>
      <c r="C756" s="7">
        <v>7.6</v>
      </c>
      <c r="D756" t="s">
        <v>10</v>
      </c>
      <c r="E756" t="s">
        <v>11</v>
      </c>
      <c r="F756" t="s">
        <v>1549</v>
      </c>
      <c r="H756" t="s">
        <v>1550</v>
      </c>
      <c r="N756">
        <v>163</v>
      </c>
      <c r="P756" s="8"/>
      <c r="Q756" s="8"/>
      <c r="R756" s="8"/>
      <c r="S756" s="8">
        <v>204.5</v>
      </c>
      <c r="T756" s="8"/>
      <c r="U756" s="8"/>
      <c r="V756" s="8"/>
      <c r="W756" s="5"/>
      <c r="Y756" s="9"/>
    </row>
    <row r="757" spans="1:25" x14ac:dyDescent="0.3">
      <c r="A757" t="s">
        <v>1551</v>
      </c>
      <c r="B757" t="s">
        <v>1552</v>
      </c>
      <c r="C757" s="7">
        <v>2.2000000000000002</v>
      </c>
      <c r="D757" t="s">
        <v>10</v>
      </c>
      <c r="E757" t="s">
        <v>11</v>
      </c>
      <c r="F757" t="s">
        <v>1553</v>
      </c>
      <c r="H757" t="s">
        <v>1554</v>
      </c>
      <c r="N757">
        <v>1968798</v>
      </c>
      <c r="P757" s="8">
        <v>198.73333333333335</v>
      </c>
      <c r="Q757" s="8">
        <v>194.9</v>
      </c>
      <c r="R757" s="8"/>
      <c r="S757" s="8"/>
      <c r="T757" s="8"/>
      <c r="U757" s="8"/>
      <c r="V757" s="8">
        <v>193.80000000000004</v>
      </c>
      <c r="W757" s="5"/>
      <c r="Y757" s="9"/>
    </row>
    <row r="758" spans="1:25" x14ac:dyDescent="0.3">
      <c r="A758" t="s">
        <v>1555</v>
      </c>
      <c r="B758" t="s">
        <v>446</v>
      </c>
      <c r="C758" s="7">
        <v>6.7</v>
      </c>
      <c r="D758" t="s">
        <v>10</v>
      </c>
      <c r="E758" t="s">
        <v>11</v>
      </c>
      <c r="F758" t="s">
        <v>1556</v>
      </c>
      <c r="H758" t="s">
        <v>1557</v>
      </c>
      <c r="N758">
        <v>460096</v>
      </c>
      <c r="P758" s="8"/>
      <c r="Q758" s="8"/>
      <c r="R758" s="8"/>
      <c r="S758" s="8"/>
      <c r="T758" s="8">
        <v>165.46666666666667</v>
      </c>
      <c r="U758" s="8"/>
      <c r="V758" s="8"/>
      <c r="W758" s="5"/>
      <c r="Y758" s="9"/>
    </row>
    <row r="759" spans="1:25" x14ac:dyDescent="0.3">
      <c r="A759" t="s">
        <v>1558</v>
      </c>
      <c r="B759" t="s">
        <v>1559</v>
      </c>
      <c r="C759" s="7">
        <v>13</v>
      </c>
      <c r="D759" t="s">
        <v>10</v>
      </c>
      <c r="E759" t="s">
        <v>11</v>
      </c>
      <c r="F759" t="s">
        <v>1560</v>
      </c>
      <c r="H759" t="s">
        <v>1561</v>
      </c>
      <c r="N759">
        <v>1968796</v>
      </c>
      <c r="P759" s="8">
        <v>252.16666666666666</v>
      </c>
      <c r="Q759" s="8">
        <v>253.93333333333331</v>
      </c>
      <c r="R759" s="8"/>
      <c r="S759" s="8">
        <v>255.23333333333335</v>
      </c>
      <c r="T759" s="8"/>
      <c r="U759" s="8">
        <v>250.83333333333334</v>
      </c>
      <c r="V759" s="8">
        <v>256.7</v>
      </c>
      <c r="W759" s="5"/>
      <c r="Y759" s="9"/>
    </row>
    <row r="760" spans="1:25" x14ac:dyDescent="0.3">
      <c r="A760" t="s">
        <v>1562</v>
      </c>
      <c r="B760" t="s">
        <v>466</v>
      </c>
      <c r="C760" s="7">
        <v>4.5999999999999996</v>
      </c>
      <c r="D760" t="s">
        <v>10</v>
      </c>
      <c r="E760" t="s">
        <v>11</v>
      </c>
      <c r="F760" t="s">
        <v>1563</v>
      </c>
      <c r="H760" t="s">
        <v>1564</v>
      </c>
      <c r="N760">
        <v>825912</v>
      </c>
      <c r="P760" s="8">
        <v>215.56666666666669</v>
      </c>
      <c r="Q760" s="8">
        <v>212.93333333333331</v>
      </c>
      <c r="R760" s="8"/>
      <c r="S760" s="8"/>
      <c r="T760" s="8">
        <v>203.06666666666669</v>
      </c>
      <c r="U760" s="8"/>
      <c r="V760" s="8"/>
      <c r="W760" s="5"/>
      <c r="Y760" s="9"/>
    </row>
    <row r="761" spans="1:25" x14ac:dyDescent="0.3">
      <c r="A761" s="10" t="s">
        <v>80</v>
      </c>
      <c r="B761" s="10" t="s">
        <v>81</v>
      </c>
      <c r="C761" s="11">
        <v>0.2</v>
      </c>
      <c r="D761" s="10" t="s">
        <v>10</v>
      </c>
      <c r="E761" s="10"/>
      <c r="F761" s="10"/>
      <c r="G761" s="10"/>
      <c r="H761" s="12"/>
      <c r="I761" s="10"/>
      <c r="J761" s="10"/>
      <c r="K761" s="10"/>
      <c r="L761" s="10"/>
      <c r="M761" s="10"/>
      <c r="N761" s="10"/>
      <c r="O761" s="10"/>
      <c r="P761" s="10"/>
      <c r="Q761" s="13">
        <v>153.6</v>
      </c>
      <c r="R761" s="10"/>
      <c r="S761" s="10"/>
      <c r="T761" s="13"/>
      <c r="U761" s="13"/>
      <c r="V761" s="13"/>
      <c r="W761" s="13">
        <f>(153.73-Q761)*100/153.73</f>
        <v>8.4563845703503199E-2</v>
      </c>
      <c r="X761" s="10" t="s">
        <v>14</v>
      </c>
      <c r="Y761" s="10"/>
    </row>
    <row r="762" spans="1:25" x14ac:dyDescent="0.3">
      <c r="A762" s="10" t="s">
        <v>82</v>
      </c>
      <c r="B762" s="10" t="s">
        <v>83</v>
      </c>
      <c r="C762" s="11">
        <v>0.1</v>
      </c>
      <c r="D762" s="10" t="s">
        <v>10</v>
      </c>
      <c r="E762" s="10"/>
      <c r="F762" s="10"/>
      <c r="G762" s="10"/>
      <c r="H762" s="12"/>
      <c r="I762" s="10"/>
      <c r="J762" s="10"/>
      <c r="K762" s="10"/>
      <c r="L762" s="10"/>
      <c r="M762" s="10"/>
      <c r="N762" s="10"/>
      <c r="O762" s="10"/>
      <c r="P762" s="10"/>
      <c r="Q762" s="13">
        <v>203.63333333333333</v>
      </c>
      <c r="R762" s="10"/>
      <c r="S762" s="10"/>
      <c r="T762" s="13"/>
      <c r="U762" s="13"/>
      <c r="V762" s="13"/>
      <c r="W762" s="13">
        <f>(Q762-202.96)*100/202.96</f>
        <v>0.33175666798054682</v>
      </c>
      <c r="X762" s="10" t="s">
        <v>14</v>
      </c>
      <c r="Y762" s="10"/>
    </row>
    <row r="763" spans="1:25" x14ac:dyDescent="0.3">
      <c r="A763" s="10" t="s">
        <v>84</v>
      </c>
      <c r="B763" s="10" t="s">
        <v>85</v>
      </c>
      <c r="C763" s="11">
        <v>0.1</v>
      </c>
      <c r="D763" s="10" t="s">
        <v>10</v>
      </c>
      <c r="E763" s="10"/>
      <c r="F763" s="10"/>
      <c r="G763" s="10"/>
      <c r="H763" s="12"/>
      <c r="I763" s="10"/>
      <c r="J763" s="10"/>
      <c r="K763" s="10"/>
      <c r="L763" s="10"/>
      <c r="M763" s="10"/>
      <c r="N763" s="10"/>
      <c r="O763" s="10"/>
      <c r="P763" s="10"/>
      <c r="Q763" s="13">
        <v>243</v>
      </c>
      <c r="R763" s="10"/>
      <c r="S763" s="10"/>
      <c r="T763" s="13"/>
      <c r="U763" s="13"/>
      <c r="V763" s="13"/>
      <c r="W763" s="13">
        <f>(243.64-Q763)*100/243.64</f>
        <v>0.26268264652765816</v>
      </c>
      <c r="X763" s="10" t="s">
        <v>14</v>
      </c>
      <c r="Y763" s="10"/>
    </row>
    <row r="764" spans="1:25" x14ac:dyDescent="0.3">
      <c r="A764" s="14" t="s">
        <v>86</v>
      </c>
      <c r="B764" s="14" t="s">
        <v>81</v>
      </c>
      <c r="C764" s="15">
        <v>0.2</v>
      </c>
      <c r="D764" s="14" t="s">
        <v>10</v>
      </c>
      <c r="E764" s="14"/>
      <c r="F764" s="14"/>
      <c r="G764" s="14"/>
      <c r="H764" s="16"/>
      <c r="I764" s="14"/>
      <c r="J764" s="14"/>
      <c r="K764" s="14"/>
      <c r="L764" s="14"/>
      <c r="M764" s="14"/>
      <c r="N764" s="14"/>
      <c r="O764" s="14"/>
      <c r="P764" s="14"/>
      <c r="Q764" s="17">
        <v>153.43333333333334</v>
      </c>
      <c r="R764" s="14"/>
      <c r="S764" s="14"/>
      <c r="T764" s="17"/>
      <c r="U764" s="17"/>
      <c r="V764" s="17"/>
      <c r="W764" s="17">
        <f>(153.73-Q764)*100/153.73</f>
        <v>0.19297903250286388</v>
      </c>
      <c r="X764" s="14" t="s">
        <v>14</v>
      </c>
      <c r="Y764" s="14"/>
    </row>
    <row r="765" spans="1:25" x14ac:dyDescent="0.3">
      <c r="A765" s="14" t="s">
        <v>87</v>
      </c>
      <c r="B765" s="14" t="s">
        <v>83</v>
      </c>
      <c r="C765" s="15">
        <v>0.1</v>
      </c>
      <c r="D765" s="14" t="s">
        <v>10</v>
      </c>
      <c r="E765" s="14"/>
      <c r="F765" s="14"/>
      <c r="G765" s="14"/>
      <c r="H765" s="16"/>
      <c r="I765" s="14"/>
      <c r="J765" s="14"/>
      <c r="K765" s="14"/>
      <c r="L765" s="14"/>
      <c r="M765" s="14"/>
      <c r="N765" s="14"/>
      <c r="O765" s="14"/>
      <c r="P765" s="14"/>
      <c r="Q765" s="17">
        <v>204.06666666666669</v>
      </c>
      <c r="R765" s="14"/>
      <c r="S765" s="14"/>
      <c r="T765" s="17"/>
      <c r="U765" s="17"/>
      <c r="V765" s="17"/>
      <c r="W765" s="17">
        <f>(Q765-202.96)*100/202.96</f>
        <v>0.54526343450270165</v>
      </c>
      <c r="X765" s="14" t="s">
        <v>14</v>
      </c>
      <c r="Y765" s="14"/>
    </row>
    <row r="766" spans="1:25" x14ac:dyDescent="0.3">
      <c r="A766" s="14" t="s">
        <v>88</v>
      </c>
      <c r="B766" s="14" t="s">
        <v>85</v>
      </c>
      <c r="C766" s="15">
        <v>0.1</v>
      </c>
      <c r="D766" s="14" t="s">
        <v>10</v>
      </c>
      <c r="E766" s="14"/>
      <c r="F766" s="14"/>
      <c r="G766" s="14"/>
      <c r="H766" s="16"/>
      <c r="I766" s="14"/>
      <c r="J766" s="14"/>
      <c r="K766" s="14"/>
      <c r="L766" s="14"/>
      <c r="M766" s="14"/>
      <c r="N766" s="14"/>
      <c r="O766" s="14"/>
      <c r="P766" s="14"/>
      <c r="Q766" s="17">
        <v>244.1</v>
      </c>
      <c r="R766" s="14"/>
      <c r="S766" s="14"/>
      <c r="T766" s="17"/>
      <c r="U766" s="17"/>
      <c r="V766" s="17"/>
      <c r="W766" s="17">
        <f>(Q766-243.64)*100/243.64</f>
        <v>0.18880315219176161</v>
      </c>
      <c r="X766" s="14" t="s">
        <v>14</v>
      </c>
      <c r="Y766" s="14"/>
    </row>
    <row r="767" spans="1:25" x14ac:dyDescent="0.3">
      <c r="A767" s="10" t="s">
        <v>89</v>
      </c>
      <c r="B767" s="10" t="s">
        <v>90</v>
      </c>
      <c r="C767" s="11">
        <v>0.1</v>
      </c>
      <c r="D767" s="10"/>
      <c r="E767" s="10" t="s">
        <v>11</v>
      </c>
      <c r="F767" s="10"/>
      <c r="G767" s="10"/>
      <c r="H767" s="12"/>
      <c r="I767" s="10"/>
      <c r="J767" s="10"/>
      <c r="K767" s="10"/>
      <c r="L767" s="10"/>
      <c r="M767" s="10"/>
      <c r="N767" s="10"/>
      <c r="O767" s="10"/>
      <c r="P767" s="10"/>
      <c r="Q767" s="13">
        <v>140.1</v>
      </c>
      <c r="R767" s="10"/>
      <c r="S767" s="10"/>
      <c r="T767" s="13"/>
      <c r="U767" s="13"/>
      <c r="V767" s="13"/>
      <c r="W767" s="13">
        <f>(140.1-140.04)*100/140.04</f>
        <v>4.2844901456728278E-2</v>
      </c>
      <c r="X767" s="10" t="s">
        <v>14</v>
      </c>
      <c r="Y767" s="10"/>
    </row>
    <row r="768" spans="1:25" x14ac:dyDescent="0.3">
      <c r="A768" s="10" t="s">
        <v>91</v>
      </c>
      <c r="B768" s="10" t="s">
        <v>92</v>
      </c>
      <c r="C768" s="11">
        <v>0.1</v>
      </c>
      <c r="D768" s="10"/>
      <c r="E768" s="10" t="s">
        <v>11</v>
      </c>
      <c r="F768" s="10"/>
      <c r="G768" s="10"/>
      <c r="H768" s="12"/>
      <c r="I768" s="10"/>
      <c r="J768" s="10"/>
      <c r="K768" s="10"/>
      <c r="L768" s="10"/>
      <c r="M768" s="10"/>
      <c r="N768" s="10"/>
      <c r="O768" s="10"/>
      <c r="P768" s="10"/>
      <c r="Q768" s="13">
        <v>180.86666666666667</v>
      </c>
      <c r="R768" s="10"/>
      <c r="S768" s="10"/>
      <c r="T768" s="13"/>
      <c r="U768" s="13"/>
      <c r="V768" s="13"/>
      <c r="W768" s="13">
        <f>(Q768-180.77)*100/180.77</f>
        <v>5.3474949751985398E-2</v>
      </c>
      <c r="X768" s="10" t="s">
        <v>14</v>
      </c>
      <c r="Y768" s="10"/>
    </row>
    <row r="769" spans="1:25" x14ac:dyDescent="0.3">
      <c r="A769" s="10" t="s">
        <v>93</v>
      </c>
      <c r="B769" s="10" t="s">
        <v>94</v>
      </c>
      <c r="C769" s="11">
        <v>0.1</v>
      </c>
      <c r="D769" s="10"/>
      <c r="E769" s="10" t="s">
        <v>11</v>
      </c>
      <c r="F769" s="10"/>
      <c r="G769" s="10"/>
      <c r="H769" s="12"/>
      <c r="I769" s="10"/>
      <c r="J769" s="10"/>
      <c r="K769" s="10"/>
      <c r="L769" s="10"/>
      <c r="M769" s="10"/>
      <c r="N769" s="10"/>
      <c r="O769" s="10"/>
      <c r="P769" s="10"/>
      <c r="Q769" s="13">
        <v>255.43333333333331</v>
      </c>
      <c r="R769" s="10"/>
      <c r="S769" s="10"/>
      <c r="T769" s="13"/>
      <c r="U769" s="13"/>
      <c r="V769" s="13"/>
      <c r="W769" s="13">
        <f>(255.37-255.34)*100/255.34</f>
        <v>1.1749040495026685E-2</v>
      </c>
      <c r="X769" s="10" t="s">
        <v>14</v>
      </c>
      <c r="Y769" s="10"/>
    </row>
    <row r="770" spans="1:25" x14ac:dyDescent="0.3">
      <c r="A770" s="14" t="s">
        <v>95</v>
      </c>
      <c r="B770" s="14" t="s">
        <v>90</v>
      </c>
      <c r="C770" s="15">
        <v>0.1</v>
      </c>
      <c r="D770" s="14"/>
      <c r="E770" s="14" t="s">
        <v>11</v>
      </c>
      <c r="F770" s="14"/>
      <c r="G770" s="14"/>
      <c r="H770" s="16"/>
      <c r="I770" s="14"/>
      <c r="J770" s="14"/>
      <c r="K770" s="14"/>
      <c r="L770" s="14"/>
      <c r="M770" s="14"/>
      <c r="N770" s="14"/>
      <c r="O770" s="14"/>
      <c r="P770" s="14"/>
      <c r="Q770" s="17">
        <v>139.80000000000001</v>
      </c>
      <c r="R770" s="14"/>
      <c r="S770" s="14"/>
      <c r="T770" s="17"/>
      <c r="U770" s="17"/>
      <c r="V770" s="17"/>
      <c r="W770" s="17">
        <f>(140.04-Q770)*100/140.04</f>
        <v>0.17137960582689279</v>
      </c>
      <c r="X770" s="14" t="s">
        <v>14</v>
      </c>
      <c r="Y770" s="14"/>
    </row>
    <row r="771" spans="1:25" x14ac:dyDescent="0.3">
      <c r="A771" s="14" t="s">
        <v>96</v>
      </c>
      <c r="B771" s="14" t="s">
        <v>92</v>
      </c>
      <c r="C771" s="15">
        <v>0.1</v>
      </c>
      <c r="D771" s="14"/>
      <c r="E771" s="14" t="s">
        <v>11</v>
      </c>
      <c r="F771" s="14"/>
      <c r="G771" s="14"/>
      <c r="H771" s="16"/>
      <c r="I771" s="14"/>
      <c r="J771" s="14"/>
      <c r="K771" s="14"/>
      <c r="L771" s="14"/>
      <c r="M771" s="14"/>
      <c r="N771" s="14"/>
      <c r="O771" s="14"/>
      <c r="P771" s="14"/>
      <c r="Q771" s="17">
        <v>180.33333333333334</v>
      </c>
      <c r="R771" s="14"/>
      <c r="S771" s="14"/>
      <c r="T771" s="17"/>
      <c r="U771" s="17"/>
      <c r="V771" s="17"/>
      <c r="W771" s="17">
        <f>(180.77-Q771)*100/180.77</f>
        <v>0.24155925577621695</v>
      </c>
      <c r="X771" s="14" t="s">
        <v>14</v>
      </c>
      <c r="Y771" s="14"/>
    </row>
    <row r="772" spans="1:25" x14ac:dyDescent="0.3">
      <c r="A772" s="14" t="s">
        <v>97</v>
      </c>
      <c r="B772" s="14" t="s">
        <v>94</v>
      </c>
      <c r="C772" s="15">
        <v>0.1</v>
      </c>
      <c r="D772" s="14"/>
      <c r="E772" s="14" t="s">
        <v>11</v>
      </c>
      <c r="F772" s="14"/>
      <c r="G772" s="14"/>
      <c r="H772" s="16"/>
      <c r="I772" s="14"/>
      <c r="J772" s="14"/>
      <c r="K772" s="14"/>
      <c r="L772" s="14"/>
      <c r="M772" s="14"/>
      <c r="N772" s="14"/>
      <c r="O772" s="14"/>
      <c r="P772" s="14"/>
      <c r="Q772" s="17">
        <v>254.33333333333334</v>
      </c>
      <c r="R772" s="14"/>
      <c r="S772" s="14"/>
      <c r="T772" s="17"/>
      <c r="U772" s="17"/>
      <c r="V772" s="17"/>
      <c r="W772" s="17">
        <f>(255.34-Q772)*100/255.34</f>
        <v>0.39424558105532254</v>
      </c>
      <c r="X772" s="14" t="s">
        <v>14</v>
      </c>
      <c r="Y772" s="14"/>
    </row>
    <row r="773" spans="1:25" x14ac:dyDescent="0.3">
      <c r="A773" t="s">
        <v>1565</v>
      </c>
      <c r="B773" t="s">
        <v>1566</v>
      </c>
      <c r="C773" s="7">
        <v>1.7</v>
      </c>
      <c r="D773" t="s">
        <v>10</v>
      </c>
      <c r="E773" t="s">
        <v>11</v>
      </c>
      <c r="F773" t="s">
        <v>1515</v>
      </c>
      <c r="H773" t="s">
        <v>1567</v>
      </c>
      <c r="N773">
        <v>40500</v>
      </c>
      <c r="P773" s="8">
        <v>226.03333333333333</v>
      </c>
      <c r="Q773" s="8">
        <v>219.76666666666665</v>
      </c>
      <c r="R773" s="8"/>
      <c r="S773" s="8"/>
      <c r="T773" s="8">
        <v>214.76666666666665</v>
      </c>
      <c r="U773" s="8"/>
      <c r="V773" s="8"/>
      <c r="W773" s="5"/>
      <c r="X773" t="s">
        <v>14</v>
      </c>
      <c r="Y773" s="9" t="s">
        <v>15</v>
      </c>
    </row>
    <row r="774" spans="1:25" x14ac:dyDescent="0.3">
      <c r="A774" t="s">
        <v>1568</v>
      </c>
      <c r="B774" t="s">
        <v>263</v>
      </c>
      <c r="C774" s="7">
        <v>12.3</v>
      </c>
      <c r="D774" t="s">
        <v>10</v>
      </c>
      <c r="E774" t="s">
        <v>11</v>
      </c>
      <c r="F774" t="s">
        <v>1518</v>
      </c>
      <c r="H774" t="s">
        <v>1569</v>
      </c>
      <c r="N774">
        <v>40721</v>
      </c>
      <c r="P774" s="8">
        <v>286.09999999999997</v>
      </c>
      <c r="Q774" s="8">
        <v>285.86666666666662</v>
      </c>
      <c r="R774" s="8"/>
      <c r="S774" s="8"/>
      <c r="T774" s="8">
        <v>270.7</v>
      </c>
      <c r="U774" s="8"/>
      <c r="V774" s="8"/>
      <c r="W774" s="5"/>
      <c r="X774" t="s">
        <v>14</v>
      </c>
      <c r="Y774" s="9" t="s">
        <v>15</v>
      </c>
    </row>
    <row r="775" spans="1:25" x14ac:dyDescent="0.3">
      <c r="A775" t="s">
        <v>1570</v>
      </c>
      <c r="B775" t="s">
        <v>1571</v>
      </c>
      <c r="C775" s="7">
        <v>11.7</v>
      </c>
      <c r="D775" t="s">
        <v>10</v>
      </c>
      <c r="E775" t="s">
        <v>11</v>
      </c>
      <c r="F775" t="s">
        <v>1522</v>
      </c>
      <c r="H775" t="s">
        <v>1572</v>
      </c>
      <c r="N775">
        <v>1968804</v>
      </c>
      <c r="P775" s="8">
        <v>278.26666666666665</v>
      </c>
      <c r="Q775" s="8">
        <v>284.3</v>
      </c>
      <c r="R775" s="8">
        <v>284.13333333333333</v>
      </c>
      <c r="S775" s="8"/>
      <c r="T775" s="8">
        <v>267.20000000000005</v>
      </c>
      <c r="U775" s="8"/>
      <c r="V775" s="8"/>
      <c r="W775" s="5"/>
      <c r="X775" t="s">
        <v>14</v>
      </c>
      <c r="Y775" s="9" t="s">
        <v>15</v>
      </c>
    </row>
    <row r="776" spans="1:25" x14ac:dyDescent="0.3">
      <c r="A776" t="s">
        <v>1573</v>
      </c>
      <c r="B776" t="s">
        <v>1277</v>
      </c>
      <c r="C776" s="7">
        <v>12.5</v>
      </c>
      <c r="D776" t="s">
        <v>10</v>
      </c>
      <c r="E776" t="s">
        <v>11</v>
      </c>
      <c r="F776" t="s">
        <v>1526</v>
      </c>
      <c r="H776" t="s">
        <v>1574</v>
      </c>
      <c r="N776">
        <v>1968807</v>
      </c>
      <c r="P776" s="8"/>
      <c r="Q776" s="8">
        <v>295.63333333333338</v>
      </c>
      <c r="R776" s="8"/>
      <c r="S776" s="8"/>
      <c r="T776" s="8"/>
      <c r="U776" s="8"/>
      <c r="V776" s="8"/>
      <c r="W776" s="5"/>
      <c r="X776" t="s">
        <v>14</v>
      </c>
      <c r="Y776" s="9" t="s">
        <v>15</v>
      </c>
    </row>
    <row r="777" spans="1:25" x14ac:dyDescent="0.3">
      <c r="A777" t="s">
        <v>1575</v>
      </c>
      <c r="B777" t="s">
        <v>582</v>
      </c>
      <c r="C777" s="7">
        <v>12.1</v>
      </c>
      <c r="D777" t="s">
        <v>10</v>
      </c>
      <c r="E777" t="s">
        <v>11</v>
      </c>
      <c r="F777" t="s">
        <v>1529</v>
      </c>
      <c r="H777" t="s">
        <v>1576</v>
      </c>
      <c r="N777">
        <v>1968801</v>
      </c>
      <c r="P777" s="8">
        <v>257.43333333333334</v>
      </c>
      <c r="Q777" s="8">
        <v>263.23333333333335</v>
      </c>
      <c r="R777" s="8"/>
      <c r="S777" s="8">
        <v>263.59999999999997</v>
      </c>
      <c r="T777" s="8">
        <v>264.16666666666669</v>
      </c>
      <c r="U777" s="8">
        <v>257.33333333333331</v>
      </c>
      <c r="V777" s="8">
        <v>263.60000000000002</v>
      </c>
      <c r="W777" s="5"/>
      <c r="X777" t="s">
        <v>14</v>
      </c>
      <c r="Y777" s="9" t="s">
        <v>15</v>
      </c>
    </row>
    <row r="778" spans="1:25" x14ac:dyDescent="0.3">
      <c r="A778" t="s">
        <v>1577</v>
      </c>
      <c r="B778" t="s">
        <v>1578</v>
      </c>
      <c r="C778" s="7">
        <v>15</v>
      </c>
      <c r="D778" t="s">
        <v>10</v>
      </c>
      <c r="E778" t="s">
        <v>11</v>
      </c>
      <c r="F778" t="s">
        <v>1533</v>
      </c>
      <c r="H778" t="s">
        <v>1579</v>
      </c>
      <c r="N778">
        <v>1968808</v>
      </c>
      <c r="P778" s="8">
        <v>303.66666666666663</v>
      </c>
      <c r="Q778" s="8">
        <v>302.06666666666666</v>
      </c>
      <c r="R778" s="8"/>
      <c r="S778" s="8"/>
      <c r="T778" s="8"/>
      <c r="U778" s="8"/>
      <c r="V778" s="8">
        <v>306.13333333333338</v>
      </c>
      <c r="W778" s="5"/>
      <c r="X778" t="s">
        <v>14</v>
      </c>
      <c r="Y778" s="9" t="s">
        <v>15</v>
      </c>
    </row>
    <row r="779" spans="1:25" x14ac:dyDescent="0.3">
      <c r="A779" t="s">
        <v>1580</v>
      </c>
      <c r="B779" t="s">
        <v>1581</v>
      </c>
      <c r="C779" s="7">
        <v>16.5</v>
      </c>
      <c r="D779" t="s">
        <v>10</v>
      </c>
      <c r="E779" t="s">
        <v>11</v>
      </c>
      <c r="F779" t="s">
        <v>1537</v>
      </c>
      <c r="H779" t="s">
        <v>1582</v>
      </c>
      <c r="N779">
        <v>1968802</v>
      </c>
      <c r="P779" s="8">
        <v>280.16666666666669</v>
      </c>
      <c r="Q779" s="8">
        <v>284.2</v>
      </c>
      <c r="R779" s="8"/>
      <c r="S779" s="8">
        <v>284.2</v>
      </c>
      <c r="T779" s="8">
        <v>285.36666666666662</v>
      </c>
      <c r="U779" s="8">
        <v>279.29999999999995</v>
      </c>
      <c r="V779" s="8">
        <v>285.0333333333333</v>
      </c>
      <c r="W779" s="5"/>
      <c r="X779" t="s">
        <v>14</v>
      </c>
      <c r="Y779" s="9" t="s">
        <v>15</v>
      </c>
    </row>
    <row r="780" spans="1:25" x14ac:dyDescent="0.3">
      <c r="A780" t="s">
        <v>1583</v>
      </c>
      <c r="B780" t="s">
        <v>271</v>
      </c>
      <c r="C780" s="7">
        <v>15.4</v>
      </c>
      <c r="D780" t="s">
        <v>10</v>
      </c>
      <c r="E780" t="s">
        <v>11</v>
      </c>
      <c r="F780" t="s">
        <v>1541</v>
      </c>
      <c r="H780" t="s">
        <v>1584</v>
      </c>
      <c r="N780">
        <v>1968803</v>
      </c>
      <c r="P780" s="8">
        <v>281.23333333333335</v>
      </c>
      <c r="Q780" s="8">
        <v>281</v>
      </c>
      <c r="R780" s="8"/>
      <c r="S780" s="8">
        <v>280.8</v>
      </c>
      <c r="T780" s="8">
        <v>283.36666666666662</v>
      </c>
      <c r="U780" s="8">
        <v>276.83333333333331</v>
      </c>
      <c r="V780" s="8">
        <v>282.83333333333331</v>
      </c>
      <c r="W780" s="5"/>
      <c r="X780" t="s">
        <v>14</v>
      </c>
      <c r="Y780" s="9" t="s">
        <v>15</v>
      </c>
    </row>
    <row r="781" spans="1:25" x14ac:dyDescent="0.3">
      <c r="A781" t="s">
        <v>1585</v>
      </c>
      <c r="B781" t="s">
        <v>1193</v>
      </c>
      <c r="C781" s="7">
        <v>1.2</v>
      </c>
      <c r="D781" t="s">
        <v>10</v>
      </c>
      <c r="E781" t="s">
        <v>11</v>
      </c>
      <c r="F781" t="s">
        <v>1545</v>
      </c>
      <c r="H781" t="s">
        <v>1586</v>
      </c>
      <c r="N781">
        <v>1968809</v>
      </c>
      <c r="P781" s="8">
        <v>214.56666666666669</v>
      </c>
      <c r="Q781" s="8"/>
      <c r="R781" s="8"/>
      <c r="S781" s="8"/>
      <c r="T781" s="8">
        <v>221.26666666666665</v>
      </c>
      <c r="U781" s="8"/>
      <c r="V781" s="8"/>
      <c r="W781" s="5"/>
      <c r="X781" t="s">
        <v>14</v>
      </c>
      <c r="Y781" s="9" t="s">
        <v>15</v>
      </c>
    </row>
    <row r="782" spans="1:25" x14ac:dyDescent="0.3">
      <c r="A782" t="s">
        <v>1587</v>
      </c>
      <c r="B782" t="s">
        <v>1588</v>
      </c>
      <c r="C782" s="7">
        <v>13.7</v>
      </c>
      <c r="D782" t="s">
        <v>10</v>
      </c>
      <c r="E782" t="s">
        <v>11</v>
      </c>
      <c r="F782" t="s">
        <v>1549</v>
      </c>
      <c r="H782" t="s">
        <v>1589</v>
      </c>
      <c r="N782">
        <v>1968810</v>
      </c>
      <c r="P782" s="8">
        <v>304.0333333333333</v>
      </c>
      <c r="Q782" s="8">
        <v>303.09999999999997</v>
      </c>
      <c r="R782" s="8"/>
      <c r="S782" s="8"/>
      <c r="T782" s="8">
        <v>297.56666666666666</v>
      </c>
      <c r="U782" s="8"/>
      <c r="V782" s="8"/>
      <c r="W782" s="5"/>
      <c r="X782" t="s">
        <v>14</v>
      </c>
      <c r="Y782" s="9" t="s">
        <v>15</v>
      </c>
    </row>
    <row r="783" spans="1:25" x14ac:dyDescent="0.3">
      <c r="A783" t="s">
        <v>1590</v>
      </c>
      <c r="B783" t="s">
        <v>874</v>
      </c>
      <c r="C783" s="7">
        <v>1.6</v>
      </c>
      <c r="D783" t="s">
        <v>10</v>
      </c>
      <c r="E783" t="s">
        <v>11</v>
      </c>
      <c r="F783" t="s">
        <v>1553</v>
      </c>
      <c r="H783" t="s">
        <v>1591</v>
      </c>
      <c r="N783">
        <v>84870</v>
      </c>
      <c r="P783" s="8">
        <v>210.76666666666665</v>
      </c>
      <c r="Q783" s="8">
        <v>212.69999999999996</v>
      </c>
      <c r="R783" s="8"/>
      <c r="S783" s="8"/>
      <c r="T783" s="8"/>
      <c r="U783" s="8"/>
      <c r="V783" s="8"/>
      <c r="W783" s="5"/>
      <c r="X783" t="s">
        <v>14</v>
      </c>
      <c r="Y783" s="9" t="s">
        <v>15</v>
      </c>
    </row>
    <row r="784" spans="1:25" x14ac:dyDescent="0.3">
      <c r="A784" t="s">
        <v>1592</v>
      </c>
      <c r="B784" t="s">
        <v>231</v>
      </c>
      <c r="C784" s="7">
        <v>8</v>
      </c>
      <c r="D784" t="s">
        <v>10</v>
      </c>
      <c r="E784" t="s">
        <v>11</v>
      </c>
      <c r="F784" t="s">
        <v>1556</v>
      </c>
      <c r="H784" t="s">
        <v>1593</v>
      </c>
      <c r="N784">
        <v>41688</v>
      </c>
      <c r="P784" s="8">
        <v>226.76666666666665</v>
      </c>
      <c r="Q784" s="8"/>
      <c r="R784" s="8"/>
      <c r="S784" s="8"/>
      <c r="T784" s="8">
        <v>227.69999999999996</v>
      </c>
      <c r="U784" s="8"/>
      <c r="V784" s="8">
        <v>226.86666666666667</v>
      </c>
      <c r="W784" s="5"/>
      <c r="X784" t="s">
        <v>14</v>
      </c>
      <c r="Y784" s="9" t="s">
        <v>15</v>
      </c>
    </row>
    <row r="785" spans="1:25" x14ac:dyDescent="0.3">
      <c r="A785" t="s">
        <v>1594</v>
      </c>
      <c r="B785" t="s">
        <v>1595</v>
      </c>
      <c r="C785" s="7">
        <v>6.3</v>
      </c>
      <c r="D785" t="s">
        <v>10</v>
      </c>
      <c r="E785" t="s">
        <v>11</v>
      </c>
      <c r="H785" t="s">
        <v>1596</v>
      </c>
      <c r="N785">
        <v>1968805</v>
      </c>
      <c r="P785" s="8">
        <v>207.83333333333334</v>
      </c>
      <c r="Q785" s="8">
        <v>209.13333333333333</v>
      </c>
      <c r="R785" s="8"/>
      <c r="S785" s="8"/>
      <c r="T785" s="8">
        <v>198.9</v>
      </c>
      <c r="U785" s="8"/>
      <c r="V785" s="8"/>
      <c r="W785" s="5"/>
      <c r="X785" t="s">
        <v>14</v>
      </c>
      <c r="Y785" s="9" t="s">
        <v>15</v>
      </c>
    </row>
    <row r="786" spans="1:25" x14ac:dyDescent="0.3">
      <c r="A786" t="s">
        <v>1597</v>
      </c>
      <c r="B786" t="s">
        <v>825</v>
      </c>
      <c r="C786" s="7">
        <v>1.3</v>
      </c>
      <c r="D786" t="s">
        <v>10</v>
      </c>
      <c r="E786" t="s">
        <v>11</v>
      </c>
      <c r="H786" t="s">
        <v>1598</v>
      </c>
      <c r="N786">
        <v>203</v>
      </c>
      <c r="P786" s="8">
        <v>203.06666666666669</v>
      </c>
      <c r="Q786" s="8">
        <v>197.16666666666666</v>
      </c>
      <c r="R786" s="8"/>
      <c r="S786" s="8"/>
      <c r="T786" s="8">
        <v>200.83333333333334</v>
      </c>
      <c r="U786" s="8"/>
      <c r="V786" s="8"/>
      <c r="W786" s="5"/>
      <c r="X786" t="s">
        <v>14</v>
      </c>
      <c r="Y786" s="9" t="s">
        <v>15</v>
      </c>
    </row>
    <row r="787" spans="1:25" x14ac:dyDescent="0.3">
      <c r="A787" t="s">
        <v>1599</v>
      </c>
      <c r="B787" t="s">
        <v>1600</v>
      </c>
      <c r="C787" s="7">
        <v>16.7</v>
      </c>
      <c r="D787" t="s">
        <v>10</v>
      </c>
      <c r="E787" t="s">
        <v>11</v>
      </c>
      <c r="H787" t="s">
        <v>1601</v>
      </c>
      <c r="N787">
        <v>1968800</v>
      </c>
      <c r="P787" s="8">
        <v>283.73333333333329</v>
      </c>
      <c r="Q787" s="8">
        <v>285.56666666666666</v>
      </c>
      <c r="R787" s="8"/>
      <c r="S787" s="8"/>
      <c r="T787" s="8"/>
      <c r="U787" s="8">
        <v>282.13333333333333</v>
      </c>
      <c r="V787" s="8">
        <v>288.13333333333333</v>
      </c>
      <c r="W787" s="5"/>
      <c r="X787" t="s">
        <v>14</v>
      </c>
      <c r="Y787" s="9" t="s">
        <v>15</v>
      </c>
    </row>
    <row r="788" spans="1:25" x14ac:dyDescent="0.3">
      <c r="A788" t="s">
        <v>1602</v>
      </c>
      <c r="B788" t="s">
        <v>1603</v>
      </c>
      <c r="C788" s="7">
        <v>13.2</v>
      </c>
      <c r="D788" t="s">
        <v>10</v>
      </c>
      <c r="E788" t="s">
        <v>11</v>
      </c>
      <c r="H788" t="s">
        <v>1604</v>
      </c>
      <c r="N788">
        <v>1968811</v>
      </c>
      <c r="P788" s="8">
        <v>246.93333333333331</v>
      </c>
      <c r="Q788" s="8">
        <v>251.9</v>
      </c>
      <c r="R788" s="8"/>
      <c r="S788" s="8"/>
      <c r="T788" s="8"/>
      <c r="U788" s="8">
        <v>247.06666666666669</v>
      </c>
      <c r="V788" s="8">
        <v>254.16666666666666</v>
      </c>
      <c r="W788" s="5"/>
      <c r="X788" t="s">
        <v>14</v>
      </c>
      <c r="Y788" s="9" t="s">
        <v>15</v>
      </c>
    </row>
    <row r="789" spans="1:25" x14ac:dyDescent="0.3">
      <c r="A789" t="s">
        <v>1605</v>
      </c>
      <c r="B789" t="s">
        <v>1606</v>
      </c>
      <c r="C789" s="7">
        <v>1.3</v>
      </c>
      <c r="D789" t="s">
        <v>10</v>
      </c>
      <c r="E789" t="s">
        <v>11</v>
      </c>
      <c r="F789" t="s">
        <v>1563</v>
      </c>
      <c r="H789" t="s">
        <v>1607</v>
      </c>
      <c r="N789">
        <v>416</v>
      </c>
      <c r="P789" s="8">
        <v>196.93333333333331</v>
      </c>
      <c r="Q789" s="8"/>
      <c r="R789" s="8"/>
      <c r="S789" s="8">
        <v>192.96666666666667</v>
      </c>
      <c r="T789" s="8">
        <v>190.56666666666669</v>
      </c>
      <c r="U789" s="8"/>
      <c r="V789" s="8"/>
      <c r="W789" s="5"/>
      <c r="X789" t="s">
        <v>14</v>
      </c>
      <c r="Y789" s="9" t="s">
        <v>15</v>
      </c>
    </row>
    <row r="790" spans="1:25" x14ac:dyDescent="0.3">
      <c r="A790" s="10" t="s">
        <v>80</v>
      </c>
      <c r="B790" s="10" t="s">
        <v>81</v>
      </c>
      <c r="C790" s="11">
        <v>0.2</v>
      </c>
      <c r="D790" s="10" t="s">
        <v>10</v>
      </c>
      <c r="E790" s="10"/>
      <c r="F790" s="10"/>
      <c r="G790" s="10"/>
      <c r="H790" s="12"/>
      <c r="I790" s="10"/>
      <c r="J790" s="10"/>
      <c r="K790" s="10"/>
      <c r="L790" s="10"/>
      <c r="M790" s="10"/>
      <c r="N790" s="10"/>
      <c r="O790" s="10"/>
      <c r="P790" s="10"/>
      <c r="Q790" s="13">
        <v>153.6</v>
      </c>
      <c r="R790" s="10"/>
      <c r="S790" s="10"/>
      <c r="T790" s="13"/>
      <c r="U790" s="13"/>
      <c r="V790" s="13"/>
      <c r="W790" s="13">
        <f>(153.73-Q790)*100/153.73</f>
        <v>8.4563845703503199E-2</v>
      </c>
      <c r="X790" s="10" t="s">
        <v>14</v>
      </c>
      <c r="Y790" s="10"/>
    </row>
    <row r="791" spans="1:25" x14ac:dyDescent="0.3">
      <c r="A791" s="10" t="s">
        <v>82</v>
      </c>
      <c r="B791" s="10" t="s">
        <v>83</v>
      </c>
      <c r="C791" s="11">
        <v>0.1</v>
      </c>
      <c r="D791" s="10" t="s">
        <v>10</v>
      </c>
      <c r="E791" s="10"/>
      <c r="F791" s="10"/>
      <c r="G791" s="10"/>
      <c r="H791" s="12"/>
      <c r="I791" s="10"/>
      <c r="J791" s="10"/>
      <c r="K791" s="10"/>
      <c r="L791" s="10"/>
      <c r="M791" s="10"/>
      <c r="N791" s="10"/>
      <c r="O791" s="10"/>
      <c r="P791" s="10"/>
      <c r="Q791" s="13">
        <v>203.63333333333333</v>
      </c>
      <c r="R791" s="10"/>
      <c r="S791" s="10"/>
      <c r="T791" s="13"/>
      <c r="U791" s="13"/>
      <c r="V791" s="13"/>
      <c r="W791" s="13">
        <f>(Q791-202.96)*100/202.96</f>
        <v>0.33175666798054682</v>
      </c>
      <c r="X791" s="10" t="s">
        <v>14</v>
      </c>
      <c r="Y791" s="10"/>
    </row>
    <row r="792" spans="1:25" x14ac:dyDescent="0.3">
      <c r="A792" s="10" t="s">
        <v>84</v>
      </c>
      <c r="B792" s="10" t="s">
        <v>85</v>
      </c>
      <c r="C792" s="11">
        <v>0.1</v>
      </c>
      <c r="D792" s="10" t="s">
        <v>10</v>
      </c>
      <c r="E792" s="10"/>
      <c r="F792" s="10"/>
      <c r="G792" s="10"/>
      <c r="H792" s="12"/>
      <c r="I792" s="10"/>
      <c r="J792" s="10"/>
      <c r="K792" s="10"/>
      <c r="L792" s="10"/>
      <c r="M792" s="10"/>
      <c r="N792" s="10"/>
      <c r="O792" s="10"/>
      <c r="P792" s="10"/>
      <c r="Q792" s="13">
        <v>243</v>
      </c>
      <c r="R792" s="10"/>
      <c r="S792" s="10"/>
      <c r="T792" s="13"/>
      <c r="U792" s="13"/>
      <c r="V792" s="13"/>
      <c r="W792" s="13">
        <f>(243.64-Q792)*100/243.64</f>
        <v>0.26268264652765816</v>
      </c>
      <c r="X792" s="10" t="s">
        <v>14</v>
      </c>
      <c r="Y792" s="10"/>
    </row>
    <row r="793" spans="1:25" x14ac:dyDescent="0.3">
      <c r="A793" s="14" t="s">
        <v>86</v>
      </c>
      <c r="B793" s="14" t="s">
        <v>81</v>
      </c>
      <c r="C793" s="15">
        <v>0.2</v>
      </c>
      <c r="D793" s="14" t="s">
        <v>10</v>
      </c>
      <c r="E793" s="14"/>
      <c r="F793" s="14"/>
      <c r="G793" s="14"/>
      <c r="H793" s="16"/>
      <c r="I793" s="14"/>
      <c r="J793" s="14"/>
      <c r="K793" s="14"/>
      <c r="L793" s="14"/>
      <c r="M793" s="14"/>
      <c r="N793" s="14"/>
      <c r="O793" s="14"/>
      <c r="P793" s="14"/>
      <c r="Q793" s="17">
        <v>153.43333333333334</v>
      </c>
      <c r="R793" s="14"/>
      <c r="S793" s="14"/>
      <c r="T793" s="17"/>
      <c r="U793" s="17"/>
      <c r="V793" s="17"/>
      <c r="W793" s="17">
        <f>(153.73-Q793)*100/153.73</f>
        <v>0.19297903250286388</v>
      </c>
      <c r="X793" s="14" t="s">
        <v>14</v>
      </c>
      <c r="Y793" s="14"/>
    </row>
    <row r="794" spans="1:25" x14ac:dyDescent="0.3">
      <c r="A794" s="14" t="s">
        <v>87</v>
      </c>
      <c r="B794" s="14" t="s">
        <v>83</v>
      </c>
      <c r="C794" s="15">
        <v>0.1</v>
      </c>
      <c r="D794" s="14" t="s">
        <v>10</v>
      </c>
      <c r="E794" s="14"/>
      <c r="F794" s="14"/>
      <c r="G794" s="14"/>
      <c r="H794" s="16"/>
      <c r="I794" s="14"/>
      <c r="J794" s="14"/>
      <c r="K794" s="14"/>
      <c r="L794" s="14"/>
      <c r="M794" s="14"/>
      <c r="N794" s="14"/>
      <c r="O794" s="14"/>
      <c r="P794" s="14"/>
      <c r="Q794" s="17">
        <v>204.06666666666669</v>
      </c>
      <c r="R794" s="14"/>
      <c r="S794" s="14"/>
      <c r="T794" s="17"/>
      <c r="U794" s="17"/>
      <c r="V794" s="17"/>
      <c r="W794" s="17">
        <f>(Q794-202.96)*100/202.96</f>
        <v>0.54526343450270165</v>
      </c>
      <c r="X794" s="14" t="s">
        <v>14</v>
      </c>
      <c r="Y794" s="14"/>
    </row>
    <row r="795" spans="1:25" x14ac:dyDescent="0.3">
      <c r="A795" s="14" t="s">
        <v>88</v>
      </c>
      <c r="B795" s="14" t="s">
        <v>85</v>
      </c>
      <c r="C795" s="15">
        <v>0.1</v>
      </c>
      <c r="D795" s="14" t="s">
        <v>10</v>
      </c>
      <c r="E795" s="14"/>
      <c r="F795" s="14"/>
      <c r="G795" s="14"/>
      <c r="H795" s="16"/>
      <c r="I795" s="14"/>
      <c r="J795" s="14"/>
      <c r="K795" s="14"/>
      <c r="L795" s="14"/>
      <c r="M795" s="14"/>
      <c r="N795" s="14"/>
      <c r="O795" s="14"/>
      <c r="P795" s="14"/>
      <c r="Q795" s="17">
        <v>244.1</v>
      </c>
      <c r="R795" s="14"/>
      <c r="S795" s="14"/>
      <c r="T795" s="17"/>
      <c r="U795" s="17"/>
      <c r="V795" s="17"/>
      <c r="W795" s="17">
        <f>(Q795-243.64)*100/243.64</f>
        <v>0.18880315219176161</v>
      </c>
      <c r="X795" s="14" t="s">
        <v>14</v>
      </c>
      <c r="Y795" s="14"/>
    </row>
    <row r="796" spans="1:25" x14ac:dyDescent="0.3">
      <c r="A796" s="10" t="s">
        <v>89</v>
      </c>
      <c r="B796" s="10" t="s">
        <v>90</v>
      </c>
      <c r="C796" s="11">
        <v>0.1</v>
      </c>
      <c r="D796" s="10"/>
      <c r="E796" s="10" t="s">
        <v>11</v>
      </c>
      <c r="F796" s="10"/>
      <c r="G796" s="10"/>
      <c r="H796" s="12"/>
      <c r="I796" s="10"/>
      <c r="J796" s="10"/>
      <c r="K796" s="10"/>
      <c r="L796" s="10"/>
      <c r="M796" s="10"/>
      <c r="N796" s="10"/>
      <c r="O796" s="10"/>
      <c r="P796" s="10"/>
      <c r="Q796" s="13">
        <v>140</v>
      </c>
      <c r="R796" s="10"/>
      <c r="S796" s="10"/>
      <c r="T796" s="13"/>
      <c r="U796" s="13"/>
      <c r="V796" s="13"/>
      <c r="W796" s="13">
        <f>(140.1-140.04)*100/140.04</f>
        <v>4.2844901456728278E-2</v>
      </c>
      <c r="X796" s="10" t="s">
        <v>14</v>
      </c>
      <c r="Y796" s="10"/>
    </row>
    <row r="797" spans="1:25" x14ac:dyDescent="0.3">
      <c r="A797" s="10" t="s">
        <v>91</v>
      </c>
      <c r="B797" s="10" t="s">
        <v>92</v>
      </c>
      <c r="C797" s="11">
        <v>0.1</v>
      </c>
      <c r="D797" s="10"/>
      <c r="E797" s="10" t="s">
        <v>11</v>
      </c>
      <c r="F797" s="10"/>
      <c r="G797" s="10"/>
      <c r="H797" s="12"/>
      <c r="I797" s="10"/>
      <c r="J797" s="10"/>
      <c r="K797" s="10"/>
      <c r="L797" s="10"/>
      <c r="M797" s="10"/>
      <c r="N797" s="10"/>
      <c r="O797" s="10"/>
      <c r="P797" s="10"/>
      <c r="Q797" s="13">
        <v>180.80000000000004</v>
      </c>
      <c r="R797" s="10"/>
      <c r="S797" s="10"/>
      <c r="T797" s="13"/>
      <c r="U797" s="13"/>
      <c r="V797" s="13"/>
      <c r="W797" s="13">
        <f>(Q797-180.77)*100/180.77</f>
        <v>1.6595674060977793E-2</v>
      </c>
      <c r="X797" s="10" t="s">
        <v>14</v>
      </c>
      <c r="Y797" s="10"/>
    </row>
    <row r="798" spans="1:25" x14ac:dyDescent="0.3">
      <c r="A798" s="10" t="s">
        <v>93</v>
      </c>
      <c r="B798" s="10" t="s">
        <v>94</v>
      </c>
      <c r="C798" s="11">
        <v>0.1</v>
      </c>
      <c r="D798" s="10"/>
      <c r="E798" s="10" t="s">
        <v>11</v>
      </c>
      <c r="F798" s="10"/>
      <c r="G798" s="10"/>
      <c r="H798" s="12"/>
      <c r="I798" s="10"/>
      <c r="J798" s="10"/>
      <c r="K798" s="10"/>
      <c r="L798" s="10"/>
      <c r="M798" s="10"/>
      <c r="N798" s="10"/>
      <c r="O798" s="10"/>
      <c r="P798" s="10"/>
      <c r="Q798" s="13">
        <v>255.33333333333334</v>
      </c>
      <c r="R798" s="10"/>
      <c r="S798" s="10"/>
      <c r="T798" s="13"/>
      <c r="U798" s="13"/>
      <c r="V798" s="13"/>
      <c r="W798" s="13">
        <f>(255.37-255.34)*100/255.34</f>
        <v>1.1749040495026685E-2</v>
      </c>
      <c r="X798" s="10" t="s">
        <v>14</v>
      </c>
      <c r="Y798" s="10"/>
    </row>
    <row r="799" spans="1:25" x14ac:dyDescent="0.3">
      <c r="A799" s="14" t="s">
        <v>95</v>
      </c>
      <c r="B799" s="14" t="s">
        <v>90</v>
      </c>
      <c r="C799" s="15">
        <v>0.1</v>
      </c>
      <c r="D799" s="14"/>
      <c r="E799" s="14" t="s">
        <v>11</v>
      </c>
      <c r="F799" s="14"/>
      <c r="G799" s="14"/>
      <c r="H799" s="16"/>
      <c r="I799" s="14"/>
      <c r="J799" s="14"/>
      <c r="K799" s="14"/>
      <c r="L799" s="14"/>
      <c r="M799" s="14"/>
      <c r="N799" s="14"/>
      <c r="O799" s="14"/>
      <c r="P799" s="14"/>
      <c r="Q799" s="17">
        <v>139.83333333333334</v>
      </c>
      <c r="R799" s="14"/>
      <c r="S799" s="14"/>
      <c r="T799" s="17"/>
      <c r="U799" s="17"/>
      <c r="V799" s="17"/>
      <c r="W799" s="17">
        <f>(140.04-Q799)*100/140.04</f>
        <v>0.14757688279537937</v>
      </c>
      <c r="X799" s="14" t="s">
        <v>14</v>
      </c>
      <c r="Y799" s="14"/>
    </row>
    <row r="800" spans="1:25" x14ac:dyDescent="0.3">
      <c r="A800" s="14" t="s">
        <v>96</v>
      </c>
      <c r="B800" s="14" t="s">
        <v>92</v>
      </c>
      <c r="C800" s="15">
        <v>0.1</v>
      </c>
      <c r="D800" s="14"/>
      <c r="E800" s="14" t="s">
        <v>11</v>
      </c>
      <c r="F800" s="14"/>
      <c r="G800" s="14"/>
      <c r="H800" s="16"/>
      <c r="I800" s="14"/>
      <c r="J800" s="14"/>
      <c r="K800" s="14"/>
      <c r="L800" s="14"/>
      <c r="M800" s="14"/>
      <c r="N800" s="14"/>
      <c r="O800" s="14"/>
      <c r="P800" s="14"/>
      <c r="Q800" s="17">
        <v>180.43333333333331</v>
      </c>
      <c r="R800" s="14"/>
      <c r="S800" s="14"/>
      <c r="T800" s="17"/>
      <c r="U800" s="17"/>
      <c r="V800" s="17"/>
      <c r="W800" s="17">
        <f>(180.77-Q800)*100/180.77</f>
        <v>0.18624034223969768</v>
      </c>
      <c r="X800" s="14" t="s">
        <v>14</v>
      </c>
      <c r="Y800" s="14"/>
    </row>
    <row r="801" spans="1:25" x14ac:dyDescent="0.3">
      <c r="A801" s="14" t="s">
        <v>97</v>
      </c>
      <c r="B801" s="14" t="s">
        <v>94</v>
      </c>
      <c r="C801" s="15">
        <v>0.1</v>
      </c>
      <c r="D801" s="14"/>
      <c r="E801" s="14" t="s">
        <v>11</v>
      </c>
      <c r="F801" s="14"/>
      <c r="G801" s="14"/>
      <c r="H801" s="16"/>
      <c r="I801" s="14"/>
      <c r="J801" s="14"/>
      <c r="K801" s="14"/>
      <c r="L801" s="14"/>
      <c r="M801" s="14"/>
      <c r="N801" s="14"/>
      <c r="O801" s="14"/>
      <c r="P801" s="14"/>
      <c r="Q801" s="17">
        <v>254.4</v>
      </c>
      <c r="R801" s="14"/>
      <c r="S801" s="14"/>
      <c r="T801" s="17"/>
      <c r="U801" s="17"/>
      <c r="V801" s="17"/>
      <c r="W801" s="17">
        <f>(255.34-Q801)*100/255.34</f>
        <v>0.36813660217748795</v>
      </c>
      <c r="X801" s="14" t="s">
        <v>14</v>
      </c>
      <c r="Y801" s="14"/>
    </row>
    <row r="802" spans="1:25" x14ac:dyDescent="0.3">
      <c r="A802" t="s">
        <v>1608</v>
      </c>
      <c r="B802" t="s">
        <v>1609</v>
      </c>
      <c r="C802" s="7">
        <v>4.9000000000000004</v>
      </c>
      <c r="D802" t="s">
        <v>10</v>
      </c>
      <c r="E802" t="s">
        <v>11</v>
      </c>
      <c r="F802" t="s">
        <v>1515</v>
      </c>
      <c r="H802" t="s">
        <v>1610</v>
      </c>
      <c r="N802">
        <v>825905</v>
      </c>
      <c r="P802" s="8">
        <v>255.4</v>
      </c>
      <c r="Q802" s="8">
        <v>253.86666666666667</v>
      </c>
      <c r="R802" s="8"/>
      <c r="S802" s="8"/>
      <c r="T802" s="8"/>
      <c r="U802" s="8"/>
      <c r="V802" s="8">
        <v>254.66666666666666</v>
      </c>
      <c r="W802" s="5"/>
      <c r="X802" t="s">
        <v>14</v>
      </c>
      <c r="Y802" s="9" t="s">
        <v>15</v>
      </c>
    </row>
    <row r="803" spans="1:25" x14ac:dyDescent="0.3">
      <c r="A803" t="s">
        <v>1611</v>
      </c>
      <c r="B803" t="s">
        <v>1612</v>
      </c>
      <c r="C803" s="7">
        <v>1.1000000000000001</v>
      </c>
      <c r="D803" t="s">
        <v>10</v>
      </c>
      <c r="E803" t="s">
        <v>11</v>
      </c>
      <c r="F803" t="s">
        <v>1518</v>
      </c>
      <c r="H803" t="s">
        <v>1613</v>
      </c>
      <c r="N803">
        <v>1968818</v>
      </c>
      <c r="P803" s="8">
        <v>227.53333333333333</v>
      </c>
      <c r="Q803" s="8">
        <v>225</v>
      </c>
      <c r="R803" s="8"/>
      <c r="S803" s="8"/>
      <c r="T803" s="8">
        <v>232.26666666666665</v>
      </c>
      <c r="U803" s="8">
        <v>227.86666666666667</v>
      </c>
      <c r="V803" s="8">
        <v>231.83333333333334</v>
      </c>
      <c r="W803" s="5"/>
      <c r="X803" t="s">
        <v>14</v>
      </c>
      <c r="Y803" s="9" t="s">
        <v>15</v>
      </c>
    </row>
    <row r="804" spans="1:25" x14ac:dyDescent="0.3">
      <c r="A804" t="s">
        <v>1614</v>
      </c>
      <c r="B804" t="s">
        <v>1615</v>
      </c>
      <c r="C804" s="7">
        <v>6.6</v>
      </c>
      <c r="D804" t="s">
        <v>10</v>
      </c>
      <c r="E804" t="s">
        <v>11</v>
      </c>
      <c r="F804" t="s">
        <v>1522</v>
      </c>
      <c r="H804" t="s">
        <v>1616</v>
      </c>
      <c r="N804">
        <v>1968817</v>
      </c>
      <c r="P804" s="8">
        <v>275.66666666666669</v>
      </c>
      <c r="Q804" s="8">
        <v>271.26666666666665</v>
      </c>
      <c r="R804" s="8"/>
      <c r="S804" s="8"/>
      <c r="T804" s="8">
        <v>270.53333333333336</v>
      </c>
      <c r="U804" s="8"/>
      <c r="V804" s="8"/>
      <c r="W804" s="5"/>
      <c r="X804" t="s">
        <v>14</v>
      </c>
      <c r="Y804" s="9" t="s">
        <v>15</v>
      </c>
    </row>
    <row r="805" spans="1:25" x14ac:dyDescent="0.3">
      <c r="A805" t="s">
        <v>1617</v>
      </c>
      <c r="B805" t="s">
        <v>1618</v>
      </c>
      <c r="C805" s="7">
        <v>11.5</v>
      </c>
      <c r="D805" t="s">
        <v>10</v>
      </c>
      <c r="E805" t="s">
        <v>11</v>
      </c>
      <c r="F805" t="s">
        <v>1526</v>
      </c>
      <c r="H805" t="s">
        <v>1619</v>
      </c>
      <c r="N805">
        <v>83745</v>
      </c>
      <c r="P805" s="8">
        <v>289.70000000000005</v>
      </c>
      <c r="Q805" s="8">
        <v>288.23333333333335</v>
      </c>
      <c r="R805" s="8"/>
      <c r="S805" s="8"/>
      <c r="T805" s="8"/>
      <c r="U805" s="8"/>
      <c r="V805" s="8">
        <v>290.53333333333336</v>
      </c>
      <c r="W805" s="5"/>
      <c r="X805" t="s">
        <v>14</v>
      </c>
      <c r="Y805" s="9" t="s">
        <v>15</v>
      </c>
    </row>
    <row r="806" spans="1:25" x14ac:dyDescent="0.3">
      <c r="A806" t="s">
        <v>1620</v>
      </c>
      <c r="B806" t="s">
        <v>1621</v>
      </c>
      <c r="C806" s="7">
        <v>10.6</v>
      </c>
      <c r="D806" t="s">
        <v>10</v>
      </c>
      <c r="E806" t="s">
        <v>11</v>
      </c>
      <c r="F806" t="s">
        <v>1533</v>
      </c>
      <c r="H806" t="s">
        <v>1622</v>
      </c>
      <c r="N806">
        <v>1968815</v>
      </c>
      <c r="P806" s="8">
        <v>300.9666666666667</v>
      </c>
      <c r="Q806" s="8">
        <v>302.56666666666666</v>
      </c>
      <c r="R806" s="8">
        <v>302.2</v>
      </c>
      <c r="S806" s="8"/>
      <c r="T806" s="8">
        <v>299.23333333333335</v>
      </c>
      <c r="U806" s="8"/>
      <c r="V806" s="8"/>
      <c r="W806" s="5"/>
      <c r="X806" t="s">
        <v>14</v>
      </c>
      <c r="Y806" s="9" t="s">
        <v>15</v>
      </c>
    </row>
    <row r="807" spans="1:25" x14ac:dyDescent="0.3">
      <c r="A807" t="s">
        <v>1623</v>
      </c>
      <c r="B807" t="s">
        <v>1624</v>
      </c>
      <c r="C807" s="7">
        <v>11.1</v>
      </c>
      <c r="D807" t="s">
        <v>10</v>
      </c>
      <c r="E807" t="s">
        <v>11</v>
      </c>
      <c r="F807" t="s">
        <v>1537</v>
      </c>
      <c r="H807" t="s">
        <v>1625</v>
      </c>
      <c r="N807">
        <v>53977</v>
      </c>
      <c r="P807" s="8">
        <v>288.06666666666666</v>
      </c>
      <c r="Q807" s="8">
        <v>288.66666666666669</v>
      </c>
      <c r="R807" s="8"/>
      <c r="S807" s="8"/>
      <c r="T807" s="8"/>
      <c r="U807" s="8"/>
      <c r="V807" s="8">
        <v>291.46666666666664</v>
      </c>
      <c r="W807" s="5"/>
      <c r="X807" t="s">
        <v>14</v>
      </c>
      <c r="Y807" s="9" t="s">
        <v>15</v>
      </c>
    </row>
    <row r="808" spans="1:25" x14ac:dyDescent="0.3">
      <c r="A808" t="s">
        <v>1626</v>
      </c>
      <c r="B808" t="s">
        <v>1627</v>
      </c>
      <c r="C808" s="7">
        <v>11.7</v>
      </c>
      <c r="D808" t="s">
        <v>10</v>
      </c>
      <c r="E808" t="s">
        <v>11</v>
      </c>
      <c r="F808" t="s">
        <v>1541</v>
      </c>
      <c r="H808" t="s">
        <v>1628</v>
      </c>
      <c r="N808">
        <v>1968813</v>
      </c>
      <c r="P808" s="8">
        <v>258.23333333333335</v>
      </c>
      <c r="Q808" s="8">
        <v>262.76666666666665</v>
      </c>
      <c r="R808" s="8"/>
      <c r="S808" s="8">
        <v>263.03333333333336</v>
      </c>
      <c r="T808" s="8">
        <v>265.13333333333333</v>
      </c>
      <c r="U808" s="8"/>
      <c r="V808" s="8">
        <v>264.56666666666666</v>
      </c>
      <c r="W808" s="5"/>
      <c r="X808" t="s">
        <v>14</v>
      </c>
      <c r="Y808" s="9" t="s">
        <v>15</v>
      </c>
    </row>
    <row r="809" spans="1:25" x14ac:dyDescent="0.3">
      <c r="A809" t="s">
        <v>1629</v>
      </c>
      <c r="B809" t="s">
        <v>991</v>
      </c>
      <c r="C809" s="7">
        <v>2.1</v>
      </c>
      <c r="D809" t="s">
        <v>10</v>
      </c>
      <c r="E809" t="s">
        <v>11</v>
      </c>
      <c r="F809" t="s">
        <v>1553</v>
      </c>
      <c r="H809" t="s">
        <v>1630</v>
      </c>
      <c r="N809">
        <v>53902</v>
      </c>
      <c r="P809" s="8">
        <v>184.06666666666669</v>
      </c>
      <c r="Q809" s="8"/>
      <c r="R809" s="8"/>
      <c r="S809" s="8">
        <v>179.6</v>
      </c>
      <c r="T809" s="8"/>
      <c r="U809" s="8"/>
      <c r="V809" s="8"/>
      <c r="W809" s="5"/>
      <c r="X809" t="s">
        <v>14</v>
      </c>
      <c r="Y809" s="9" t="s">
        <v>15</v>
      </c>
    </row>
    <row r="810" spans="1:25" x14ac:dyDescent="0.3">
      <c r="A810" t="s">
        <v>1631</v>
      </c>
      <c r="B810" t="s">
        <v>1632</v>
      </c>
      <c r="C810" s="7">
        <v>10.9</v>
      </c>
      <c r="D810" t="s">
        <v>10</v>
      </c>
      <c r="E810" t="s">
        <v>11</v>
      </c>
      <c r="F810" t="s">
        <v>1556</v>
      </c>
      <c r="H810" t="s">
        <v>1633</v>
      </c>
      <c r="N810">
        <v>7125</v>
      </c>
      <c r="P810" s="8">
        <v>304.4666666666667</v>
      </c>
      <c r="Q810" s="8">
        <v>303.96666666666664</v>
      </c>
      <c r="R810" s="8"/>
      <c r="S810" s="8"/>
      <c r="T810" s="5"/>
      <c r="U810" s="8"/>
      <c r="V810" s="8">
        <v>308.10000000000002</v>
      </c>
      <c r="W810" s="5"/>
      <c r="X810" t="s">
        <v>14</v>
      </c>
      <c r="Y810" s="9" t="s">
        <v>15</v>
      </c>
    </row>
    <row r="811" spans="1:25" x14ac:dyDescent="0.3">
      <c r="A811" t="s">
        <v>1634</v>
      </c>
      <c r="B811" t="s">
        <v>1635</v>
      </c>
      <c r="C811" s="7">
        <v>12</v>
      </c>
      <c r="D811" t="s">
        <v>10</v>
      </c>
      <c r="E811" t="s">
        <v>11</v>
      </c>
      <c r="H811" t="s">
        <v>1636</v>
      </c>
      <c r="N811">
        <v>1968814</v>
      </c>
      <c r="P811" s="8">
        <v>308.43333333333334</v>
      </c>
      <c r="Q811" s="8">
        <v>308.5333333333333</v>
      </c>
      <c r="R811" s="8"/>
      <c r="S811" s="8">
        <v>308.56666666666666</v>
      </c>
      <c r="T811" s="8">
        <v>301.86666666666673</v>
      </c>
      <c r="U811" s="8"/>
      <c r="V811" s="8"/>
      <c r="W811" s="5"/>
      <c r="X811" t="s">
        <v>14</v>
      </c>
      <c r="Y811" s="9" t="s">
        <v>15</v>
      </c>
    </row>
    <row r="812" spans="1:25" x14ac:dyDescent="0.3">
      <c r="A812" t="s">
        <v>1637</v>
      </c>
      <c r="B812" t="s">
        <v>1638</v>
      </c>
      <c r="C812" s="7">
        <v>4.5</v>
      </c>
      <c r="D812" t="s">
        <v>10</v>
      </c>
      <c r="E812" t="s">
        <v>11</v>
      </c>
      <c r="H812" t="s">
        <v>1639</v>
      </c>
      <c r="N812">
        <v>43408</v>
      </c>
      <c r="P812" s="8">
        <v>225.76666666666665</v>
      </c>
      <c r="Q812" s="8">
        <v>230.23333333333335</v>
      </c>
      <c r="R812" s="8"/>
      <c r="S812" s="8"/>
      <c r="T812" s="8">
        <v>234.63333333333333</v>
      </c>
      <c r="U812" s="8">
        <v>230.16666666666666</v>
      </c>
      <c r="V812" s="8">
        <v>234.13333333333333</v>
      </c>
      <c r="W812" s="5"/>
      <c r="X812" t="s">
        <v>14</v>
      </c>
      <c r="Y812" s="9" t="s">
        <v>15</v>
      </c>
    </row>
    <row r="813" spans="1:25" x14ac:dyDescent="0.3">
      <c r="A813" t="s">
        <v>1640</v>
      </c>
      <c r="B813" t="s">
        <v>1641</v>
      </c>
      <c r="C813" s="7">
        <v>11.6</v>
      </c>
      <c r="D813" t="s">
        <v>10</v>
      </c>
      <c r="E813" t="s">
        <v>11</v>
      </c>
      <c r="H813" t="s">
        <v>1642</v>
      </c>
      <c r="N813">
        <v>53971</v>
      </c>
      <c r="P813" s="8">
        <v>258.60000000000002</v>
      </c>
      <c r="Q813" s="8">
        <v>260.2</v>
      </c>
      <c r="R813" s="8"/>
      <c r="S813" s="8"/>
      <c r="T813" s="8">
        <v>262.13333333333338</v>
      </c>
      <c r="U813" s="8">
        <v>256.8</v>
      </c>
      <c r="V813" s="8">
        <v>261.7</v>
      </c>
      <c r="W813" s="5"/>
      <c r="X813" t="s">
        <v>14</v>
      </c>
      <c r="Y813" s="9" t="s">
        <v>15</v>
      </c>
    </row>
    <row r="814" spans="1:25" x14ac:dyDescent="0.3">
      <c r="A814" t="s">
        <v>1643</v>
      </c>
      <c r="B814" t="s">
        <v>1644</v>
      </c>
      <c r="C814" s="7">
        <v>1.6</v>
      </c>
      <c r="D814" t="s">
        <v>10</v>
      </c>
      <c r="E814" t="s">
        <v>11</v>
      </c>
      <c r="H814" t="s">
        <v>1645</v>
      </c>
      <c r="N814">
        <v>64717</v>
      </c>
      <c r="P814" s="8">
        <v>182.9</v>
      </c>
      <c r="Q814" s="8">
        <v>180.33333333333334</v>
      </c>
      <c r="R814" s="8"/>
      <c r="S814" s="8">
        <v>179.53333333333333</v>
      </c>
      <c r="T814" s="8">
        <v>176.76666666666665</v>
      </c>
      <c r="U814" s="8"/>
      <c r="V814" s="8"/>
      <c r="W814" s="5"/>
      <c r="X814" t="s">
        <v>14</v>
      </c>
      <c r="Y814" s="9" t="s">
        <v>15</v>
      </c>
    </row>
    <row r="815" spans="1:25" x14ac:dyDescent="0.3">
      <c r="A815" t="s">
        <v>1646</v>
      </c>
      <c r="B815" t="s">
        <v>1647</v>
      </c>
      <c r="C815" s="7">
        <v>5.9</v>
      </c>
      <c r="D815" t="s">
        <v>10</v>
      </c>
      <c r="E815" t="s">
        <v>11</v>
      </c>
      <c r="H815" t="s">
        <v>1648</v>
      </c>
      <c r="N815">
        <v>991087</v>
      </c>
      <c r="P815" s="8">
        <v>189.4</v>
      </c>
      <c r="Q815" s="8">
        <v>195.63333333333333</v>
      </c>
      <c r="R815" s="8"/>
      <c r="S815" s="8"/>
      <c r="T815" s="8">
        <v>185.46666666666667</v>
      </c>
      <c r="U815" s="8"/>
      <c r="V815" s="8"/>
      <c r="W815" s="5"/>
      <c r="X815" t="s">
        <v>14</v>
      </c>
      <c r="Y815" s="9" t="s">
        <v>15</v>
      </c>
    </row>
    <row r="816" spans="1:25" x14ac:dyDescent="0.3">
      <c r="A816" t="s">
        <v>1649</v>
      </c>
      <c r="B816" t="s">
        <v>1650</v>
      </c>
      <c r="C816" s="7">
        <v>3.6</v>
      </c>
      <c r="D816" t="s">
        <v>10</v>
      </c>
      <c r="E816" t="s">
        <v>11</v>
      </c>
      <c r="F816" t="s">
        <v>1563</v>
      </c>
      <c r="H816" t="s">
        <v>1651</v>
      </c>
      <c r="N816">
        <v>3512</v>
      </c>
      <c r="P816" s="8">
        <v>209.69999999999996</v>
      </c>
      <c r="Q816" s="8">
        <v>207.06666666666669</v>
      </c>
      <c r="R816" s="8"/>
      <c r="S816" s="8"/>
      <c r="T816" s="8">
        <v>195.13333333333333</v>
      </c>
      <c r="U816" s="8"/>
      <c r="V816" s="8"/>
      <c r="W816" s="5"/>
      <c r="X816" t="s">
        <v>14</v>
      </c>
      <c r="Y816" s="9" t="s">
        <v>15</v>
      </c>
    </row>
    <row r="817" spans="1:25" x14ac:dyDescent="0.3">
      <c r="A817" s="10" t="s">
        <v>80</v>
      </c>
      <c r="B817" s="10" t="s">
        <v>81</v>
      </c>
      <c r="C817" s="11">
        <v>0.2</v>
      </c>
      <c r="D817" s="10" t="s">
        <v>10</v>
      </c>
      <c r="E817" s="10"/>
      <c r="F817" s="10"/>
      <c r="G817" s="10"/>
      <c r="H817" s="12"/>
      <c r="I817" s="10"/>
      <c r="J817" s="10"/>
      <c r="K817" s="10"/>
      <c r="L817" s="10"/>
      <c r="M817" s="10"/>
      <c r="N817" s="10"/>
      <c r="O817" s="10"/>
      <c r="P817" s="10"/>
      <c r="Q817" s="13">
        <v>153.6</v>
      </c>
      <c r="R817" s="10"/>
      <c r="S817" s="10"/>
      <c r="T817" s="13"/>
      <c r="U817" s="13"/>
      <c r="V817" s="13"/>
      <c r="W817" s="13">
        <f>(153.73-Q817)*100/153.73</f>
        <v>8.4563845703503199E-2</v>
      </c>
      <c r="X817" s="10" t="s">
        <v>14</v>
      </c>
      <c r="Y817" s="10"/>
    </row>
    <row r="818" spans="1:25" x14ac:dyDescent="0.3">
      <c r="A818" s="10" t="s">
        <v>82</v>
      </c>
      <c r="B818" s="10" t="s">
        <v>83</v>
      </c>
      <c r="C818" s="11">
        <v>0.1</v>
      </c>
      <c r="D818" s="10" t="s">
        <v>10</v>
      </c>
      <c r="E818" s="10"/>
      <c r="F818" s="10"/>
      <c r="G818" s="10"/>
      <c r="H818" s="12"/>
      <c r="I818" s="10"/>
      <c r="J818" s="10"/>
      <c r="K818" s="10"/>
      <c r="L818" s="10"/>
      <c r="M818" s="10"/>
      <c r="N818" s="10"/>
      <c r="O818" s="10"/>
      <c r="P818" s="10"/>
      <c r="Q818" s="13">
        <v>203.6</v>
      </c>
      <c r="R818" s="10"/>
      <c r="S818" s="10"/>
      <c r="T818" s="13"/>
      <c r="U818" s="13"/>
      <c r="V818" s="13"/>
      <c r="W818" s="13">
        <f>(Q818-202.96)*100/202.96</f>
        <v>0.31533307055576781</v>
      </c>
      <c r="X818" s="10" t="s">
        <v>14</v>
      </c>
      <c r="Y818" s="10"/>
    </row>
    <row r="819" spans="1:25" x14ac:dyDescent="0.3">
      <c r="A819" s="10" t="s">
        <v>84</v>
      </c>
      <c r="B819" s="10" t="s">
        <v>85</v>
      </c>
      <c r="C819" s="11">
        <v>0.1</v>
      </c>
      <c r="D819" s="10" t="s">
        <v>10</v>
      </c>
      <c r="E819" s="10"/>
      <c r="F819" s="10"/>
      <c r="G819" s="10"/>
      <c r="H819" s="12"/>
      <c r="I819" s="10"/>
      <c r="J819" s="10"/>
      <c r="K819" s="10"/>
      <c r="L819" s="10"/>
      <c r="M819" s="10"/>
      <c r="N819" s="10"/>
      <c r="O819" s="10"/>
      <c r="P819" s="10"/>
      <c r="Q819" s="13">
        <v>243.03333333333333</v>
      </c>
      <c r="R819" s="10"/>
      <c r="S819" s="10"/>
      <c r="T819" s="13"/>
      <c r="U819" s="13"/>
      <c r="V819" s="13"/>
      <c r="W819" s="13">
        <f>(243.64-Q819)*100/243.64</f>
        <v>0.24900125868767647</v>
      </c>
      <c r="X819" s="10" t="s">
        <v>14</v>
      </c>
      <c r="Y819" s="10"/>
    </row>
    <row r="820" spans="1:25" x14ac:dyDescent="0.3">
      <c r="A820" s="14" t="s">
        <v>86</v>
      </c>
      <c r="B820" s="14" t="s">
        <v>81</v>
      </c>
      <c r="C820" s="15">
        <v>0.2</v>
      </c>
      <c r="D820" s="14" t="s">
        <v>10</v>
      </c>
      <c r="E820" s="14"/>
      <c r="F820" s="14"/>
      <c r="G820" s="14"/>
      <c r="H820" s="16"/>
      <c r="I820" s="14"/>
      <c r="J820" s="14"/>
      <c r="K820" s="14"/>
      <c r="L820" s="14"/>
      <c r="M820" s="14"/>
      <c r="N820" s="14"/>
      <c r="O820" s="14"/>
      <c r="P820" s="14"/>
      <c r="Q820" s="17">
        <v>153.33333333333334</v>
      </c>
      <c r="R820" s="14"/>
      <c r="S820" s="14"/>
      <c r="T820" s="17"/>
      <c r="U820" s="17"/>
      <c r="V820" s="17"/>
      <c r="W820" s="17">
        <f>(153.73-Q820)*100/153.73</f>
        <v>0.2580281445824803</v>
      </c>
      <c r="X820" s="14" t="s">
        <v>14</v>
      </c>
      <c r="Y820" s="14"/>
    </row>
    <row r="821" spans="1:25" x14ac:dyDescent="0.3">
      <c r="A821" s="14" t="s">
        <v>87</v>
      </c>
      <c r="B821" s="14" t="s">
        <v>83</v>
      </c>
      <c r="C821" s="15">
        <v>0.1</v>
      </c>
      <c r="D821" s="14" t="s">
        <v>10</v>
      </c>
      <c r="E821" s="14"/>
      <c r="F821" s="14"/>
      <c r="G821" s="14"/>
      <c r="H821" s="16"/>
      <c r="I821" s="14"/>
      <c r="J821" s="14"/>
      <c r="K821" s="14"/>
      <c r="L821" s="14"/>
      <c r="M821" s="14"/>
      <c r="N821" s="14"/>
      <c r="O821" s="14"/>
      <c r="P821" s="14"/>
      <c r="Q821" s="17">
        <v>203.9</v>
      </c>
      <c r="R821" s="14"/>
      <c r="S821" s="14"/>
      <c r="T821" s="17"/>
      <c r="U821" s="17"/>
      <c r="V821" s="17"/>
      <c r="W821" s="17">
        <f>(Q821-202.96)*100/202.96</f>
        <v>0.46314544737879271</v>
      </c>
      <c r="X821" s="14" t="s">
        <v>14</v>
      </c>
      <c r="Y821" s="14"/>
    </row>
    <row r="822" spans="1:25" x14ac:dyDescent="0.3">
      <c r="A822" s="14" t="s">
        <v>88</v>
      </c>
      <c r="B822" s="14" t="s">
        <v>85</v>
      </c>
      <c r="C822" s="15">
        <v>0.1</v>
      </c>
      <c r="D822" s="14" t="s">
        <v>10</v>
      </c>
      <c r="E822" s="14"/>
      <c r="F822" s="14"/>
      <c r="G822" s="14"/>
      <c r="H822" s="16"/>
      <c r="I822" s="14"/>
      <c r="J822" s="14"/>
      <c r="K822" s="14"/>
      <c r="L822" s="14"/>
      <c r="M822" s="14"/>
      <c r="N822" s="14"/>
      <c r="O822" s="14"/>
      <c r="P822" s="14"/>
      <c r="Q822" s="17">
        <v>243.9</v>
      </c>
      <c r="R822" s="14"/>
      <c r="S822" s="14"/>
      <c r="T822" s="17"/>
      <c r="U822" s="17"/>
      <c r="V822" s="17"/>
      <c r="W822" s="17">
        <f>(Q822-243.64)*100/243.64</f>
        <v>0.10671482515187135</v>
      </c>
      <c r="X822" s="14" t="s">
        <v>14</v>
      </c>
      <c r="Y822" s="14"/>
    </row>
    <row r="823" spans="1:25" x14ac:dyDescent="0.3">
      <c r="A823" s="10" t="s">
        <v>89</v>
      </c>
      <c r="B823" s="10" t="s">
        <v>90</v>
      </c>
      <c r="C823" s="11">
        <v>0.1</v>
      </c>
      <c r="D823" s="10"/>
      <c r="E823" s="10" t="s">
        <v>11</v>
      </c>
      <c r="F823" s="10"/>
      <c r="G823" s="10"/>
      <c r="H823" s="12"/>
      <c r="I823" s="10"/>
      <c r="J823" s="10"/>
      <c r="K823" s="10"/>
      <c r="L823" s="10"/>
      <c r="M823" s="10"/>
      <c r="N823" s="10"/>
      <c r="O823" s="10"/>
      <c r="P823" s="10"/>
      <c r="Q823" s="13">
        <v>140.06666666666666</v>
      </c>
      <c r="R823" s="10"/>
      <c r="S823" s="10"/>
      <c r="T823" s="13"/>
      <c r="U823" s="13"/>
      <c r="V823" s="13"/>
      <c r="W823" s="13">
        <f>(140.1-140.04)*100/140.04</f>
        <v>4.2844901456728278E-2</v>
      </c>
      <c r="X823" s="10" t="s">
        <v>14</v>
      </c>
      <c r="Y823" s="10"/>
    </row>
    <row r="824" spans="1:25" x14ac:dyDescent="0.3">
      <c r="A824" s="10" t="s">
        <v>91</v>
      </c>
      <c r="B824" s="10" t="s">
        <v>92</v>
      </c>
      <c r="C824" s="11">
        <v>0.1</v>
      </c>
      <c r="D824" s="10"/>
      <c r="E824" s="10" t="s">
        <v>11</v>
      </c>
      <c r="F824" s="10"/>
      <c r="G824" s="10"/>
      <c r="H824" s="12"/>
      <c r="I824" s="10"/>
      <c r="J824" s="10"/>
      <c r="K824" s="10"/>
      <c r="L824" s="10"/>
      <c r="M824" s="10"/>
      <c r="N824" s="10"/>
      <c r="O824" s="10"/>
      <c r="P824" s="10"/>
      <c r="Q824" s="13">
        <v>180.86666666666667</v>
      </c>
      <c r="R824" s="10"/>
      <c r="S824" s="10"/>
      <c r="T824" s="13"/>
      <c r="U824" s="13"/>
      <c r="V824" s="13"/>
      <c r="W824" s="13">
        <f>(Q824-180.77)*100/180.77</f>
        <v>5.3474949751985398E-2</v>
      </c>
      <c r="X824" s="10" t="s">
        <v>14</v>
      </c>
      <c r="Y824" s="10"/>
    </row>
    <row r="825" spans="1:25" x14ac:dyDescent="0.3">
      <c r="A825" s="10" t="s">
        <v>93</v>
      </c>
      <c r="B825" s="10" t="s">
        <v>94</v>
      </c>
      <c r="C825" s="11">
        <v>0.1</v>
      </c>
      <c r="D825" s="10"/>
      <c r="E825" s="10" t="s">
        <v>11</v>
      </c>
      <c r="F825" s="10"/>
      <c r="G825" s="10"/>
      <c r="H825" s="12"/>
      <c r="I825" s="10"/>
      <c r="J825" s="10"/>
      <c r="K825" s="10"/>
      <c r="L825" s="10"/>
      <c r="M825" s="10"/>
      <c r="N825" s="10"/>
      <c r="O825" s="10"/>
      <c r="P825" s="10"/>
      <c r="Q825" s="13">
        <v>255.43333333333331</v>
      </c>
      <c r="R825" s="10"/>
      <c r="S825" s="10"/>
      <c r="T825" s="13"/>
      <c r="U825" s="13"/>
      <c r="V825" s="13"/>
      <c r="W825" s="13">
        <f>(255.37-255.34)*100/255.34</f>
        <v>1.1749040495026685E-2</v>
      </c>
      <c r="X825" s="10" t="s">
        <v>14</v>
      </c>
      <c r="Y825" s="10"/>
    </row>
    <row r="826" spans="1:25" x14ac:dyDescent="0.3">
      <c r="A826" s="14" t="s">
        <v>95</v>
      </c>
      <c r="B826" s="14" t="s">
        <v>90</v>
      </c>
      <c r="C826" s="15">
        <v>0.1</v>
      </c>
      <c r="D826" s="14"/>
      <c r="E826" s="14" t="s">
        <v>11</v>
      </c>
      <c r="F826" s="14"/>
      <c r="G826" s="14"/>
      <c r="H826" s="16"/>
      <c r="I826" s="14"/>
      <c r="J826" s="14"/>
      <c r="K826" s="14"/>
      <c r="L826" s="14"/>
      <c r="M826" s="14"/>
      <c r="N826" s="14"/>
      <c r="O826" s="14"/>
      <c r="P826" s="14"/>
      <c r="Q826" s="17">
        <v>139.76666666666668</v>
      </c>
      <c r="R826" s="14"/>
      <c r="S826" s="14"/>
      <c r="T826" s="17"/>
      <c r="U826" s="17"/>
      <c r="V826" s="17"/>
      <c r="W826" s="17">
        <f>(140.04-Q826)*100/140.04</f>
        <v>0.19518232885840625</v>
      </c>
      <c r="X826" s="14" t="s">
        <v>14</v>
      </c>
      <c r="Y826" s="14"/>
    </row>
    <row r="827" spans="1:25" x14ac:dyDescent="0.3">
      <c r="A827" s="14" t="s">
        <v>96</v>
      </c>
      <c r="B827" s="14" t="s">
        <v>92</v>
      </c>
      <c r="C827" s="15">
        <v>0.1</v>
      </c>
      <c r="D827" s="14"/>
      <c r="E827" s="14" t="s">
        <v>11</v>
      </c>
      <c r="F827" s="14"/>
      <c r="G827" s="14"/>
      <c r="H827" s="16"/>
      <c r="I827" s="14"/>
      <c r="J827" s="14"/>
      <c r="K827" s="14"/>
      <c r="L827" s="14"/>
      <c r="M827" s="14"/>
      <c r="N827" s="14"/>
      <c r="O827" s="14"/>
      <c r="P827" s="14"/>
      <c r="Q827" s="17">
        <v>180.36666666666667</v>
      </c>
      <c r="R827" s="14"/>
      <c r="S827" s="14"/>
      <c r="T827" s="17"/>
      <c r="U827" s="17"/>
      <c r="V827" s="17"/>
      <c r="W827" s="17">
        <f>(180.77-Q827)*100/180.77</f>
        <v>0.22311961793070528</v>
      </c>
      <c r="X827" s="14" t="s">
        <v>14</v>
      </c>
      <c r="Y827" s="14"/>
    </row>
    <row r="828" spans="1:25" x14ac:dyDescent="0.3">
      <c r="A828" s="14" t="s">
        <v>97</v>
      </c>
      <c r="B828" s="14" t="s">
        <v>94</v>
      </c>
      <c r="C828" s="15">
        <v>0.1</v>
      </c>
      <c r="D828" s="14"/>
      <c r="E828" s="14" t="s">
        <v>11</v>
      </c>
      <c r="F828" s="14"/>
      <c r="G828" s="14"/>
      <c r="H828" s="16"/>
      <c r="I828" s="14"/>
      <c r="J828" s="14"/>
      <c r="K828" s="14"/>
      <c r="L828" s="14"/>
      <c r="M828" s="14"/>
      <c r="N828" s="14"/>
      <c r="O828" s="14"/>
      <c r="P828" s="14"/>
      <c r="Q828" s="17">
        <v>254.26666666666665</v>
      </c>
      <c r="R828" s="14"/>
      <c r="S828" s="14"/>
      <c r="T828" s="17"/>
      <c r="U828" s="17"/>
      <c r="V828" s="17"/>
      <c r="W828" s="17">
        <f>(255.34-Q828)*100/255.34</f>
        <v>0.42035455993316828</v>
      </c>
      <c r="X828" s="14" t="s">
        <v>14</v>
      </c>
      <c r="Y828" s="14"/>
    </row>
    <row r="829" spans="1:25" x14ac:dyDescent="0.3">
      <c r="A829" t="s">
        <v>1652</v>
      </c>
      <c r="B829" t="s">
        <v>1618</v>
      </c>
      <c r="C829" s="7">
        <v>1.6</v>
      </c>
      <c r="D829" t="s">
        <v>10</v>
      </c>
      <c r="E829" t="s">
        <v>11</v>
      </c>
      <c r="F829" t="s">
        <v>1515</v>
      </c>
      <c r="H829" t="s">
        <v>1653</v>
      </c>
      <c r="N829">
        <v>39972</v>
      </c>
      <c r="P829" s="8">
        <v>229.23333333333335</v>
      </c>
      <c r="Q829" s="8">
        <v>223.70000000000002</v>
      </c>
      <c r="R829" s="8"/>
      <c r="S829" s="8"/>
      <c r="T829" s="8"/>
      <c r="U829" s="8"/>
      <c r="V829" s="8">
        <v>236.30000000000004</v>
      </c>
      <c r="W829" s="5"/>
      <c r="X829" t="s">
        <v>14</v>
      </c>
      <c r="Y829" s="9" t="s">
        <v>15</v>
      </c>
    </row>
    <row r="830" spans="1:25" x14ac:dyDescent="0.3">
      <c r="A830" t="s">
        <v>1654</v>
      </c>
      <c r="B830" t="s">
        <v>991</v>
      </c>
      <c r="C830" s="7">
        <v>6</v>
      </c>
      <c r="D830" t="s">
        <v>10</v>
      </c>
      <c r="E830" t="s">
        <v>11</v>
      </c>
      <c r="F830" t="s">
        <v>1518</v>
      </c>
      <c r="H830" t="s">
        <v>1655</v>
      </c>
      <c r="N830">
        <v>414</v>
      </c>
      <c r="P830" s="8">
        <v>206.5</v>
      </c>
      <c r="Q830" s="8"/>
      <c r="R830" s="8"/>
      <c r="S830" s="8">
        <v>193.1</v>
      </c>
      <c r="T830" s="8"/>
      <c r="U830" s="8"/>
      <c r="V830" s="8"/>
      <c r="W830" s="5"/>
      <c r="X830" t="s">
        <v>14</v>
      </c>
      <c r="Y830" s="9" t="s">
        <v>15</v>
      </c>
    </row>
    <row r="831" spans="1:25" x14ac:dyDescent="0.3">
      <c r="A831" t="s">
        <v>1656</v>
      </c>
      <c r="B831" t="s">
        <v>1635</v>
      </c>
      <c r="C831" s="7">
        <v>6.2</v>
      </c>
      <c r="D831" t="s">
        <v>10</v>
      </c>
      <c r="E831" t="s">
        <v>11</v>
      </c>
      <c r="F831" t="s">
        <v>1522</v>
      </c>
      <c r="H831" t="s">
        <v>1657</v>
      </c>
      <c r="N831">
        <v>40863</v>
      </c>
      <c r="P831" s="8">
        <v>241.46666666666667</v>
      </c>
      <c r="Q831" s="8">
        <v>249.13333333333335</v>
      </c>
      <c r="R831" s="8">
        <v>248.5</v>
      </c>
      <c r="S831" s="8"/>
      <c r="T831" s="8">
        <v>234.96666666666667</v>
      </c>
      <c r="U831" s="8"/>
      <c r="V831" s="8"/>
      <c r="W831" s="5"/>
      <c r="X831" t="s">
        <v>14</v>
      </c>
      <c r="Y831" s="9" t="s">
        <v>15</v>
      </c>
    </row>
    <row r="832" spans="1:25" x14ac:dyDescent="0.3">
      <c r="A832" t="s">
        <v>1658</v>
      </c>
      <c r="B832" t="s">
        <v>1621</v>
      </c>
      <c r="C832" s="7">
        <v>8.3000000000000007</v>
      </c>
      <c r="D832" t="s">
        <v>10</v>
      </c>
      <c r="E832" t="s">
        <v>11</v>
      </c>
      <c r="F832" t="s">
        <v>1526</v>
      </c>
      <c r="H832" t="s">
        <v>1659</v>
      </c>
      <c r="N832">
        <v>40926</v>
      </c>
      <c r="P832" s="8">
        <v>239.73333333333335</v>
      </c>
      <c r="Q832" s="8">
        <v>247</v>
      </c>
      <c r="R832" s="8"/>
      <c r="S832" s="8"/>
      <c r="T832" s="8">
        <v>231.23333333333335</v>
      </c>
      <c r="U832" s="8"/>
      <c r="V832" s="8"/>
      <c r="W832" s="5"/>
      <c r="X832" t="s">
        <v>14</v>
      </c>
      <c r="Y832" s="9" t="s">
        <v>15</v>
      </c>
    </row>
    <row r="833" spans="1:25" x14ac:dyDescent="0.3">
      <c r="A833" t="s">
        <v>1660</v>
      </c>
      <c r="B833" t="s">
        <v>1624</v>
      </c>
      <c r="C833" s="7">
        <v>2.2999999999999998</v>
      </c>
      <c r="D833" t="s">
        <v>10</v>
      </c>
      <c r="E833" t="s">
        <v>11</v>
      </c>
      <c r="F833" t="s">
        <v>1533</v>
      </c>
      <c r="H833" t="s">
        <v>1661</v>
      </c>
      <c r="N833">
        <v>46743</v>
      </c>
      <c r="P833" s="8"/>
      <c r="Q833" s="8">
        <v>230.66666666666666</v>
      </c>
      <c r="R833" s="8"/>
      <c r="S833" s="8"/>
      <c r="T833" s="8">
        <v>223.30000000000004</v>
      </c>
      <c r="U833" s="8"/>
      <c r="V833" s="8"/>
      <c r="W833" s="5"/>
      <c r="X833" t="s">
        <v>14</v>
      </c>
      <c r="Y833" s="9" t="s">
        <v>15</v>
      </c>
    </row>
    <row r="834" spans="1:25" x14ac:dyDescent="0.3">
      <c r="A834" t="s">
        <v>1662</v>
      </c>
      <c r="B834" t="s">
        <v>1663</v>
      </c>
      <c r="C834" s="7">
        <v>12.7</v>
      </c>
      <c r="D834" t="s">
        <v>10</v>
      </c>
      <c r="E834" t="s">
        <v>11</v>
      </c>
      <c r="F834" t="s">
        <v>1537</v>
      </c>
      <c r="H834" t="s">
        <v>1664</v>
      </c>
      <c r="N834">
        <v>1968858</v>
      </c>
      <c r="P834" s="8">
        <v>273.23333333333335</v>
      </c>
      <c r="Q834" s="8">
        <v>280.10000000000002</v>
      </c>
      <c r="R834" s="8">
        <v>313.03333333333336</v>
      </c>
      <c r="S834" s="8"/>
      <c r="T834" s="8">
        <v>262.16666666666669</v>
      </c>
      <c r="U834" s="8"/>
      <c r="V834" s="8"/>
      <c r="W834" s="5"/>
      <c r="X834" t="s">
        <v>14</v>
      </c>
      <c r="Y834" s="9" t="s">
        <v>15</v>
      </c>
    </row>
    <row r="835" spans="1:25" x14ac:dyDescent="0.3">
      <c r="A835" t="s">
        <v>1665</v>
      </c>
      <c r="B835" t="s">
        <v>1641</v>
      </c>
      <c r="C835" s="7">
        <v>15.5</v>
      </c>
      <c r="D835" t="s">
        <v>10</v>
      </c>
      <c r="E835" t="s">
        <v>11</v>
      </c>
      <c r="F835" t="s">
        <v>1541</v>
      </c>
      <c r="H835" t="s">
        <v>1666</v>
      </c>
      <c r="N835">
        <v>76592</v>
      </c>
      <c r="P835" s="8">
        <v>291.26666666666665</v>
      </c>
      <c r="Q835" s="8">
        <v>286.5</v>
      </c>
      <c r="R835" s="8"/>
      <c r="S835" s="8"/>
      <c r="T835" s="8">
        <v>277.59999999999997</v>
      </c>
      <c r="U835" s="8"/>
      <c r="V835" s="8"/>
      <c r="W835" s="5"/>
      <c r="X835" t="s">
        <v>14</v>
      </c>
      <c r="Y835" s="9" t="s">
        <v>15</v>
      </c>
    </row>
    <row r="836" spans="1:25" x14ac:dyDescent="0.3">
      <c r="A836" t="s">
        <v>1667</v>
      </c>
      <c r="B836" t="s">
        <v>1668</v>
      </c>
      <c r="C836" s="7">
        <v>17.3</v>
      </c>
      <c r="D836" t="s">
        <v>10</v>
      </c>
      <c r="E836" t="s">
        <v>11</v>
      </c>
      <c r="F836" t="s">
        <v>1553</v>
      </c>
      <c r="H836" t="s">
        <v>1669</v>
      </c>
      <c r="N836">
        <v>103450</v>
      </c>
      <c r="P836" s="8">
        <v>326.2</v>
      </c>
      <c r="Q836" s="8"/>
      <c r="R836" s="8">
        <v>327.7</v>
      </c>
      <c r="S836" s="8"/>
      <c r="T836" s="8"/>
      <c r="U836" s="8">
        <v>327.16666666666669</v>
      </c>
      <c r="V836" s="8">
        <v>330.26666666666671</v>
      </c>
      <c r="W836" s="5"/>
      <c r="X836" t="s">
        <v>14</v>
      </c>
      <c r="Y836" s="9" t="s">
        <v>15</v>
      </c>
    </row>
    <row r="837" spans="1:25" x14ac:dyDescent="0.3">
      <c r="A837" t="s">
        <v>1670</v>
      </c>
      <c r="B837" t="s">
        <v>1638</v>
      </c>
      <c r="C837" s="7">
        <v>7.4</v>
      </c>
      <c r="D837" t="s">
        <v>10</v>
      </c>
      <c r="E837" t="s">
        <v>11</v>
      </c>
      <c r="F837" t="s">
        <v>1556</v>
      </c>
      <c r="H837" t="s">
        <v>1671</v>
      </c>
      <c r="N837">
        <v>424</v>
      </c>
      <c r="P837" s="8">
        <v>207.33333333333334</v>
      </c>
      <c r="Q837" s="8"/>
      <c r="R837" s="8">
        <v>212.16666666666666</v>
      </c>
      <c r="S837" s="8">
        <v>205.46666666666667</v>
      </c>
      <c r="T837" s="5"/>
      <c r="U837" s="8"/>
      <c r="V837" s="8"/>
      <c r="W837" s="5"/>
      <c r="X837" t="s">
        <v>14</v>
      </c>
      <c r="Y837" s="9" t="s">
        <v>15</v>
      </c>
    </row>
    <row r="838" spans="1:25" x14ac:dyDescent="0.3">
      <c r="A838" t="s">
        <v>1672</v>
      </c>
      <c r="B838" t="s">
        <v>1650</v>
      </c>
      <c r="C838" s="7">
        <v>3</v>
      </c>
      <c r="D838" t="s">
        <v>10</v>
      </c>
      <c r="E838" t="s">
        <v>11</v>
      </c>
      <c r="H838" t="s">
        <v>1673</v>
      </c>
      <c r="N838">
        <v>1968870</v>
      </c>
      <c r="P838" s="8">
        <v>192.23333333333335</v>
      </c>
      <c r="Q838" s="8"/>
      <c r="R838" s="8">
        <v>195.19999999999996</v>
      </c>
      <c r="S838" s="8">
        <v>195.86666666666667</v>
      </c>
      <c r="T838" s="8">
        <v>206.73333333333335</v>
      </c>
      <c r="U838" s="8"/>
      <c r="V838" s="8">
        <v>201.43333333333331</v>
      </c>
      <c r="W838" s="5"/>
      <c r="X838" t="s">
        <v>14</v>
      </c>
      <c r="Y838" s="9" t="s">
        <v>15</v>
      </c>
    </row>
    <row r="839" spans="1:25" x14ac:dyDescent="0.3">
      <c r="A839" t="s">
        <v>1674</v>
      </c>
      <c r="B839" t="s">
        <v>1612</v>
      </c>
      <c r="C839" s="7">
        <v>4.7</v>
      </c>
      <c r="D839" t="s">
        <v>10</v>
      </c>
      <c r="E839" t="s">
        <v>11</v>
      </c>
      <c r="H839" t="s">
        <v>1675</v>
      </c>
      <c r="N839">
        <v>43144</v>
      </c>
      <c r="P839" s="8">
        <v>201.63333333333333</v>
      </c>
      <c r="Q839" s="8">
        <v>218.23333333333335</v>
      </c>
      <c r="R839" s="8"/>
      <c r="S839" s="8">
        <v>218.56666666666669</v>
      </c>
      <c r="T839" s="8"/>
      <c r="U839" s="8"/>
      <c r="V839" s="8">
        <v>214.93333333333331</v>
      </c>
      <c r="W839" s="5"/>
      <c r="X839" t="s">
        <v>14</v>
      </c>
      <c r="Y839" s="9" t="s">
        <v>15</v>
      </c>
    </row>
    <row r="840" spans="1:25" x14ac:dyDescent="0.3">
      <c r="A840" t="s">
        <v>1676</v>
      </c>
      <c r="B840" t="s">
        <v>1677</v>
      </c>
      <c r="C840" s="7">
        <v>8</v>
      </c>
      <c r="D840" t="s">
        <v>10</v>
      </c>
      <c r="E840" t="s">
        <v>11</v>
      </c>
      <c r="H840" t="s">
        <v>1678</v>
      </c>
      <c r="N840">
        <v>1968857</v>
      </c>
      <c r="P840" s="8">
        <v>278.8</v>
      </c>
      <c r="Q840" s="8">
        <v>277.76666666666665</v>
      </c>
      <c r="R840" s="8"/>
      <c r="S840" s="8">
        <v>277.63333333333338</v>
      </c>
      <c r="T840" s="8">
        <v>269.93333333333334</v>
      </c>
      <c r="U840" s="8"/>
      <c r="V840" s="8"/>
      <c r="W840" s="5"/>
      <c r="X840" t="s">
        <v>14</v>
      </c>
      <c r="Y840" s="9" t="s">
        <v>15</v>
      </c>
    </row>
    <row r="841" spans="1:25" x14ac:dyDescent="0.3">
      <c r="A841" t="s">
        <v>1679</v>
      </c>
      <c r="B841" t="s">
        <v>1632</v>
      </c>
      <c r="C841" s="7">
        <v>12.8</v>
      </c>
      <c r="D841" t="s">
        <v>10</v>
      </c>
      <c r="E841" t="s">
        <v>11</v>
      </c>
      <c r="H841" t="s">
        <v>1680</v>
      </c>
      <c r="N841">
        <v>102949</v>
      </c>
      <c r="P841" s="8">
        <v>252.5</v>
      </c>
      <c r="Q841" s="8">
        <v>257.39999999999998</v>
      </c>
      <c r="R841" s="8"/>
      <c r="S841" s="8">
        <v>256.9666666666667</v>
      </c>
      <c r="T841" s="8">
        <v>258.43333333333334</v>
      </c>
      <c r="U841" s="8">
        <v>250.93333333333331</v>
      </c>
      <c r="V841" s="8">
        <v>257.83333333333331</v>
      </c>
      <c r="W841" s="5"/>
      <c r="X841" t="s">
        <v>14</v>
      </c>
      <c r="Y841" s="9" t="s">
        <v>15</v>
      </c>
    </row>
    <row r="842" spans="1:25" x14ac:dyDescent="0.3">
      <c r="A842" t="s">
        <v>1681</v>
      </c>
      <c r="B842" t="s">
        <v>1682</v>
      </c>
      <c r="C842" s="7">
        <v>13</v>
      </c>
      <c r="D842" t="s">
        <v>10</v>
      </c>
      <c r="E842" t="s">
        <v>11</v>
      </c>
      <c r="H842" t="s">
        <v>1683</v>
      </c>
      <c r="N842">
        <v>60198</v>
      </c>
      <c r="P842" s="8">
        <v>300.23333333333335</v>
      </c>
      <c r="Q842" s="8">
        <v>296.86666666666667</v>
      </c>
      <c r="R842" s="8"/>
      <c r="S842" s="8"/>
      <c r="T842" s="8"/>
      <c r="U842" s="8"/>
      <c r="V842" s="8">
        <v>303.46666666666664</v>
      </c>
      <c r="W842" s="5"/>
      <c r="X842" t="s">
        <v>14</v>
      </c>
      <c r="Y842" s="9" t="s">
        <v>15</v>
      </c>
    </row>
    <row r="843" spans="1:25" x14ac:dyDescent="0.3">
      <c r="A843" t="s">
        <v>1684</v>
      </c>
      <c r="B843" t="s">
        <v>1685</v>
      </c>
      <c r="C843" s="7">
        <v>15.4</v>
      </c>
      <c r="D843" t="s">
        <v>10</v>
      </c>
      <c r="E843" t="s">
        <v>11</v>
      </c>
      <c r="H843" t="s">
        <v>1686</v>
      </c>
      <c r="N843">
        <v>83707</v>
      </c>
      <c r="P843" s="8">
        <v>265.36666666666667</v>
      </c>
      <c r="Q843" s="8">
        <v>270.06666666666666</v>
      </c>
      <c r="R843" s="8"/>
      <c r="S843" s="8">
        <v>270</v>
      </c>
      <c r="T843" s="8"/>
      <c r="U843" s="8">
        <v>262.76666666666665</v>
      </c>
      <c r="V843" s="8">
        <v>270.39999999999998</v>
      </c>
      <c r="W843" s="5"/>
      <c r="X843" t="s">
        <v>14</v>
      </c>
      <c r="Y843" s="9" t="s">
        <v>15</v>
      </c>
    </row>
    <row r="844" spans="1:25" x14ac:dyDescent="0.3">
      <c r="A844" t="s">
        <v>1687</v>
      </c>
      <c r="B844" t="s">
        <v>1647</v>
      </c>
      <c r="C844" s="7">
        <v>10.6</v>
      </c>
      <c r="D844" t="s">
        <v>10</v>
      </c>
      <c r="E844" t="s">
        <v>11</v>
      </c>
      <c r="H844" t="s">
        <v>1688</v>
      </c>
      <c r="N844">
        <v>3898</v>
      </c>
      <c r="P844" s="8">
        <v>238.43333333333331</v>
      </c>
      <c r="Q844" s="8">
        <v>212.63333333333333</v>
      </c>
      <c r="R844" s="8"/>
      <c r="S844" s="8"/>
      <c r="T844" s="8"/>
      <c r="U844" s="8"/>
      <c r="V844" s="8"/>
      <c r="W844" s="5"/>
      <c r="X844" t="s">
        <v>14</v>
      </c>
      <c r="Y844" s="9" t="s">
        <v>15</v>
      </c>
    </row>
    <row r="845" spans="1:25" x14ac:dyDescent="0.3">
      <c r="A845" t="s">
        <v>1689</v>
      </c>
      <c r="B845" t="s">
        <v>1644</v>
      </c>
      <c r="C845" s="7">
        <v>6</v>
      </c>
      <c r="D845" t="s">
        <v>10</v>
      </c>
      <c r="E845" t="s">
        <v>11</v>
      </c>
      <c r="H845" t="s">
        <v>1690</v>
      </c>
      <c r="N845">
        <v>75483</v>
      </c>
      <c r="P845" s="8"/>
      <c r="Q845" s="8">
        <v>200.43333333333331</v>
      </c>
      <c r="R845" s="8"/>
      <c r="S845" s="8"/>
      <c r="T845" s="8">
        <v>191.9</v>
      </c>
      <c r="U845" s="8"/>
      <c r="V845" s="8"/>
      <c r="W845" s="5"/>
      <c r="X845" t="s">
        <v>14</v>
      </c>
      <c r="Y845" s="9" t="s">
        <v>15</v>
      </c>
    </row>
    <row r="846" spans="1:25" x14ac:dyDescent="0.3">
      <c r="A846" t="s">
        <v>1691</v>
      </c>
      <c r="B846" t="s">
        <v>1615</v>
      </c>
      <c r="C846" s="7">
        <v>10.9</v>
      </c>
      <c r="D846" t="s">
        <v>10</v>
      </c>
      <c r="E846" t="s">
        <v>11</v>
      </c>
      <c r="H846" t="s">
        <v>1692</v>
      </c>
      <c r="N846">
        <v>1968856</v>
      </c>
      <c r="P846" s="8">
        <v>238.4</v>
      </c>
      <c r="Q846" s="8">
        <v>237.69999999999996</v>
      </c>
      <c r="R846" s="8"/>
      <c r="S846" s="8"/>
      <c r="T846" s="8"/>
      <c r="U846" s="8">
        <v>237.4</v>
      </c>
      <c r="V846" s="8">
        <v>244.26666666666665</v>
      </c>
      <c r="W846" s="5"/>
      <c r="X846" t="s">
        <v>14</v>
      </c>
      <c r="Y846" s="9" t="s">
        <v>15</v>
      </c>
    </row>
    <row r="847" spans="1:25" x14ac:dyDescent="0.3">
      <c r="A847" t="s">
        <v>1693</v>
      </c>
      <c r="B847" t="s">
        <v>1627</v>
      </c>
      <c r="C847" s="7"/>
      <c r="D847" t="s">
        <v>10</v>
      </c>
      <c r="E847" t="s">
        <v>11</v>
      </c>
      <c r="F847" t="s">
        <v>1563</v>
      </c>
      <c r="H847" t="s">
        <v>1694</v>
      </c>
      <c r="N847">
        <v>5577</v>
      </c>
      <c r="P847" s="8">
        <v>206.93333333333331</v>
      </c>
      <c r="Q847" s="8"/>
      <c r="R847" s="8">
        <v>210.33333333333334</v>
      </c>
      <c r="S847" s="8"/>
      <c r="T847" s="8">
        <v>205.30000000000004</v>
      </c>
      <c r="U847" s="8"/>
      <c r="V847" s="8"/>
      <c r="W847" s="5"/>
      <c r="X847" t="s">
        <v>14</v>
      </c>
      <c r="Y847" s="9" t="s">
        <v>15</v>
      </c>
    </row>
    <row r="848" spans="1:25" x14ac:dyDescent="0.3">
      <c r="A848" s="10" t="s">
        <v>80</v>
      </c>
      <c r="B848" s="10" t="s">
        <v>81</v>
      </c>
      <c r="C848" s="11">
        <v>0.2</v>
      </c>
      <c r="D848" s="10" t="s">
        <v>10</v>
      </c>
      <c r="E848" s="10"/>
      <c r="F848" s="10"/>
      <c r="G848" s="10"/>
      <c r="H848" s="12"/>
      <c r="I848" s="10"/>
      <c r="J848" s="10"/>
      <c r="K848" s="10"/>
      <c r="L848" s="10"/>
      <c r="M848" s="10"/>
      <c r="N848" s="10"/>
      <c r="O848" s="10"/>
      <c r="P848" s="10"/>
      <c r="Q848" s="13">
        <v>153.6</v>
      </c>
      <c r="R848" s="10"/>
      <c r="S848" s="10"/>
      <c r="T848" s="13"/>
      <c r="U848" s="13"/>
      <c r="V848" s="13"/>
      <c r="W848" s="13">
        <f>(153.73-Q848)*100/153.73</f>
        <v>8.4563845703503199E-2</v>
      </c>
      <c r="X848" s="10" t="s">
        <v>14</v>
      </c>
      <c r="Y848" s="10"/>
    </row>
    <row r="849" spans="1:25" x14ac:dyDescent="0.3">
      <c r="A849" s="10" t="s">
        <v>82</v>
      </c>
      <c r="B849" s="10" t="s">
        <v>83</v>
      </c>
      <c r="C849" s="11">
        <v>0.1</v>
      </c>
      <c r="D849" s="10" t="s">
        <v>10</v>
      </c>
      <c r="E849" s="10"/>
      <c r="F849" s="10"/>
      <c r="G849" s="10"/>
      <c r="H849" s="12"/>
      <c r="I849" s="10"/>
      <c r="J849" s="10"/>
      <c r="K849" s="10"/>
      <c r="L849" s="10"/>
      <c r="M849" s="10"/>
      <c r="N849" s="10"/>
      <c r="O849" s="10"/>
      <c r="P849" s="10"/>
      <c r="Q849" s="13">
        <v>203.66666666666666</v>
      </c>
      <c r="R849" s="10"/>
      <c r="S849" s="10"/>
      <c r="T849" s="13"/>
      <c r="U849" s="13"/>
      <c r="V849" s="13"/>
      <c r="W849" s="13">
        <f>(Q849-202.96)*100/202.96</f>
        <v>0.34818026540532576</v>
      </c>
      <c r="X849" s="10" t="s">
        <v>14</v>
      </c>
      <c r="Y849" s="10"/>
    </row>
    <row r="850" spans="1:25" x14ac:dyDescent="0.3">
      <c r="A850" s="10" t="s">
        <v>84</v>
      </c>
      <c r="B850" s="10" t="s">
        <v>85</v>
      </c>
      <c r="C850" s="11">
        <v>0.1</v>
      </c>
      <c r="D850" s="10" t="s">
        <v>10</v>
      </c>
      <c r="E850" s="10"/>
      <c r="F850" s="10"/>
      <c r="G850" s="10"/>
      <c r="H850" s="12"/>
      <c r="I850" s="10"/>
      <c r="J850" s="10"/>
      <c r="K850" s="10"/>
      <c r="L850" s="10"/>
      <c r="M850" s="10"/>
      <c r="N850" s="10"/>
      <c r="O850" s="10"/>
      <c r="P850" s="10"/>
      <c r="Q850" s="13">
        <v>243.03333333333333</v>
      </c>
      <c r="R850" s="10"/>
      <c r="S850" s="10"/>
      <c r="T850" s="13"/>
      <c r="U850" s="13"/>
      <c r="V850" s="13"/>
      <c r="W850" s="13">
        <f>(243.64-Q850)*100/243.64</f>
        <v>0.24900125868767647</v>
      </c>
      <c r="X850" s="10" t="s">
        <v>14</v>
      </c>
      <c r="Y850" s="10"/>
    </row>
    <row r="851" spans="1:25" x14ac:dyDescent="0.3">
      <c r="A851" s="14" t="s">
        <v>86</v>
      </c>
      <c r="B851" s="14" t="s">
        <v>81</v>
      </c>
      <c r="C851" s="15">
        <v>0.2</v>
      </c>
      <c r="D851" s="14" t="s">
        <v>10</v>
      </c>
      <c r="E851" s="14"/>
      <c r="F851" s="14"/>
      <c r="G851" s="14"/>
      <c r="H851" s="16"/>
      <c r="I851" s="14"/>
      <c r="J851" s="14"/>
      <c r="K851" s="14"/>
      <c r="L851" s="14"/>
      <c r="M851" s="14"/>
      <c r="N851" s="14"/>
      <c r="O851" s="14"/>
      <c r="P851" s="14"/>
      <c r="Q851" s="17">
        <v>153.33333333333334</v>
      </c>
      <c r="R851" s="14"/>
      <c r="S851" s="14"/>
      <c r="T851" s="17"/>
      <c r="U851" s="17"/>
      <c r="V851" s="17"/>
      <c r="W851" s="17">
        <f>(153.73-Q851)*100/153.73</f>
        <v>0.2580281445824803</v>
      </c>
      <c r="X851" s="14" t="s">
        <v>14</v>
      </c>
      <c r="Y851" s="14"/>
    </row>
    <row r="852" spans="1:25" x14ac:dyDescent="0.3">
      <c r="A852" s="14" t="s">
        <v>87</v>
      </c>
      <c r="B852" s="14" t="s">
        <v>83</v>
      </c>
      <c r="C852" s="15">
        <v>0.1</v>
      </c>
      <c r="D852" s="14" t="s">
        <v>10</v>
      </c>
      <c r="E852" s="14"/>
      <c r="F852" s="14"/>
      <c r="G852" s="14"/>
      <c r="H852" s="16"/>
      <c r="I852" s="14"/>
      <c r="J852" s="14"/>
      <c r="K852" s="14"/>
      <c r="L852" s="14"/>
      <c r="M852" s="14"/>
      <c r="N852" s="14"/>
      <c r="O852" s="14"/>
      <c r="P852" s="14"/>
      <c r="Q852" s="17">
        <v>204.36666666666667</v>
      </c>
      <c r="R852" s="14"/>
      <c r="S852" s="14"/>
      <c r="T852" s="17"/>
      <c r="U852" s="17"/>
      <c r="V852" s="17"/>
      <c r="W852" s="17">
        <f>(Q852-202.96)*100/202.96</f>
        <v>0.69307581132571261</v>
      </c>
      <c r="X852" s="14" t="s">
        <v>14</v>
      </c>
      <c r="Y852" s="14"/>
    </row>
    <row r="853" spans="1:25" x14ac:dyDescent="0.3">
      <c r="A853" s="14" t="s">
        <v>88</v>
      </c>
      <c r="B853" s="14" t="s">
        <v>85</v>
      </c>
      <c r="C853" s="15">
        <v>0.1</v>
      </c>
      <c r="D853" s="14" t="s">
        <v>10</v>
      </c>
      <c r="E853" s="14"/>
      <c r="F853" s="14"/>
      <c r="G853" s="14"/>
      <c r="H853" s="16"/>
      <c r="I853" s="14"/>
      <c r="J853" s="14"/>
      <c r="K853" s="14"/>
      <c r="L853" s="14"/>
      <c r="M853" s="14"/>
      <c r="N853" s="14"/>
      <c r="O853" s="14"/>
      <c r="P853" s="14"/>
      <c r="Q853" s="17">
        <v>244.86666666666667</v>
      </c>
      <c r="R853" s="14"/>
      <c r="S853" s="14"/>
      <c r="T853" s="17"/>
      <c r="U853" s="17"/>
      <c r="V853" s="17"/>
      <c r="W853" s="17">
        <f>(Q853-243.64)*100/243.64</f>
        <v>0.50347507251136425</v>
      </c>
      <c r="X853" s="14" t="s">
        <v>14</v>
      </c>
      <c r="Y853" s="14"/>
    </row>
    <row r="854" spans="1:25" x14ac:dyDescent="0.3">
      <c r="A854" s="10" t="s">
        <v>89</v>
      </c>
      <c r="B854" s="10" t="s">
        <v>90</v>
      </c>
      <c r="C854" s="11">
        <v>0.1</v>
      </c>
      <c r="D854" s="10"/>
      <c r="E854" s="10" t="s">
        <v>11</v>
      </c>
      <c r="F854" s="10"/>
      <c r="G854" s="10"/>
      <c r="H854" s="12"/>
      <c r="I854" s="10"/>
      <c r="J854" s="10"/>
      <c r="K854" s="10"/>
      <c r="L854" s="10"/>
      <c r="M854" s="10"/>
      <c r="N854" s="10"/>
      <c r="O854" s="10"/>
      <c r="P854" s="10"/>
      <c r="Q854" s="13">
        <v>139.96666666666667</v>
      </c>
      <c r="R854" s="10"/>
      <c r="S854" s="10"/>
      <c r="T854" s="13"/>
      <c r="U854" s="13"/>
      <c r="V854" s="13"/>
      <c r="W854" s="13">
        <f>(140.1-140.04)*100/140.04</f>
        <v>4.2844901456728278E-2</v>
      </c>
      <c r="X854" s="10" t="s">
        <v>14</v>
      </c>
      <c r="Y854" s="10"/>
    </row>
    <row r="855" spans="1:25" x14ac:dyDescent="0.3">
      <c r="A855" s="10" t="s">
        <v>91</v>
      </c>
      <c r="B855" s="10" t="s">
        <v>92</v>
      </c>
      <c r="C855" s="11">
        <v>0.1</v>
      </c>
      <c r="D855" s="10"/>
      <c r="E855" s="10" t="s">
        <v>11</v>
      </c>
      <c r="F855" s="10"/>
      <c r="G855" s="10"/>
      <c r="H855" s="12"/>
      <c r="I855" s="10"/>
      <c r="J855" s="10"/>
      <c r="K855" s="10"/>
      <c r="L855" s="10"/>
      <c r="M855" s="10"/>
      <c r="N855" s="10"/>
      <c r="O855" s="10"/>
      <c r="P855" s="10"/>
      <c r="Q855" s="13">
        <v>180.69999999999996</v>
      </c>
      <c r="R855" s="10"/>
      <c r="S855" s="10"/>
      <c r="T855" s="13"/>
      <c r="U855" s="13"/>
      <c r="V855" s="13"/>
      <c r="W855" s="13">
        <f>(180.77-Q855)*100/180.77</f>
        <v>3.8723239475604368E-2</v>
      </c>
      <c r="X855" s="10" t="s">
        <v>14</v>
      </c>
      <c r="Y855" s="10"/>
    </row>
    <row r="856" spans="1:25" x14ac:dyDescent="0.3">
      <c r="A856" s="10" t="s">
        <v>93</v>
      </c>
      <c r="B856" s="10" t="s">
        <v>94</v>
      </c>
      <c r="C856" s="11">
        <v>0.1</v>
      </c>
      <c r="D856" s="10"/>
      <c r="E856" s="10" t="s">
        <v>11</v>
      </c>
      <c r="F856" s="10"/>
      <c r="G856" s="10"/>
      <c r="H856" s="12"/>
      <c r="I856" s="10"/>
      <c r="J856" s="10"/>
      <c r="K856" s="10"/>
      <c r="L856" s="10"/>
      <c r="M856" s="10"/>
      <c r="N856" s="10"/>
      <c r="O856" s="10"/>
      <c r="P856" s="10"/>
      <c r="Q856" s="13">
        <v>255.36666666666667</v>
      </c>
      <c r="R856" s="10"/>
      <c r="S856" s="10"/>
      <c r="T856" s="13"/>
      <c r="U856" s="13"/>
      <c r="V856" s="13"/>
      <c r="W856" s="13">
        <f>(255.37-255.34)*100/255.34</f>
        <v>1.1749040495026685E-2</v>
      </c>
      <c r="X856" s="10" t="s">
        <v>14</v>
      </c>
      <c r="Y856" s="10"/>
    </row>
    <row r="857" spans="1:25" x14ac:dyDescent="0.3">
      <c r="A857" s="14" t="s">
        <v>95</v>
      </c>
      <c r="B857" s="14" t="s">
        <v>90</v>
      </c>
      <c r="C857" s="15">
        <v>0.1</v>
      </c>
      <c r="D857" s="14"/>
      <c r="E857" s="14" t="s">
        <v>11</v>
      </c>
      <c r="F857" s="14"/>
      <c r="G857" s="14"/>
      <c r="H857" s="16"/>
      <c r="I857" s="14"/>
      <c r="J857" s="14"/>
      <c r="K857" s="14"/>
      <c r="L857" s="14"/>
      <c r="M857" s="14"/>
      <c r="N857" s="14"/>
      <c r="O857" s="14"/>
      <c r="P857" s="14"/>
      <c r="Q857" s="17">
        <v>139.53333333333333</v>
      </c>
      <c r="R857" s="14"/>
      <c r="S857" s="14"/>
      <c r="T857" s="17"/>
      <c r="U857" s="17"/>
      <c r="V857" s="17"/>
      <c r="W857" s="17">
        <f>(140.04-Q857)*100/140.04</f>
        <v>0.36180139007902073</v>
      </c>
      <c r="X857" s="14" t="s">
        <v>14</v>
      </c>
      <c r="Y857" s="14"/>
    </row>
    <row r="858" spans="1:25" x14ac:dyDescent="0.3">
      <c r="A858" s="14" t="s">
        <v>96</v>
      </c>
      <c r="B858" s="14" t="s">
        <v>92</v>
      </c>
      <c r="C858" s="15">
        <v>0.1</v>
      </c>
      <c r="D858" s="14"/>
      <c r="E858" s="14" t="s">
        <v>11</v>
      </c>
      <c r="F858" s="14"/>
      <c r="G858" s="14"/>
      <c r="H858" s="16"/>
      <c r="I858" s="14"/>
      <c r="J858" s="14"/>
      <c r="K858" s="14"/>
      <c r="L858" s="14"/>
      <c r="M858" s="14"/>
      <c r="N858" s="14"/>
      <c r="O858" s="14"/>
      <c r="P858" s="14"/>
      <c r="Q858" s="17">
        <v>180.06666666666669</v>
      </c>
      <c r="R858" s="14"/>
      <c r="S858" s="14"/>
      <c r="T858" s="17"/>
      <c r="U858" s="17"/>
      <c r="V858" s="17"/>
      <c r="W858" s="17">
        <f>(180.77-Q858)*100/180.77</f>
        <v>0.38907635854031031</v>
      </c>
      <c r="X858" s="14" t="s">
        <v>14</v>
      </c>
      <c r="Y858" s="14"/>
    </row>
    <row r="859" spans="1:25" x14ac:dyDescent="0.3">
      <c r="A859" s="14" t="s">
        <v>97</v>
      </c>
      <c r="B859" s="14" t="s">
        <v>94</v>
      </c>
      <c r="C859" s="15">
        <v>0.1</v>
      </c>
      <c r="D859" s="14"/>
      <c r="E859" s="14" t="s">
        <v>11</v>
      </c>
      <c r="F859" s="14"/>
      <c r="G859" s="14"/>
      <c r="H859" s="16"/>
      <c r="I859" s="14"/>
      <c r="J859" s="14"/>
      <c r="K859" s="14"/>
      <c r="L859" s="14"/>
      <c r="M859" s="14"/>
      <c r="N859" s="14"/>
      <c r="O859" s="14"/>
      <c r="P859" s="14"/>
      <c r="Q859" s="17">
        <v>254.26666666666665</v>
      </c>
      <c r="R859" s="14"/>
      <c r="S859" s="14"/>
      <c r="T859" s="17"/>
      <c r="U859" s="17"/>
      <c r="V859" s="17"/>
      <c r="W859" s="17">
        <f>(255.34-Q859)*100/255.34</f>
        <v>0.42035455993316828</v>
      </c>
      <c r="X859" s="14" t="s">
        <v>14</v>
      </c>
      <c r="Y859" s="14"/>
    </row>
    <row r="860" spans="1:25" x14ac:dyDescent="0.3">
      <c r="A860" t="s">
        <v>1695</v>
      </c>
      <c r="B860" t="s">
        <v>1696</v>
      </c>
      <c r="C860" s="7">
        <v>9.6</v>
      </c>
      <c r="D860" t="s">
        <v>10</v>
      </c>
      <c r="E860" t="s">
        <v>11</v>
      </c>
      <c r="F860" t="s">
        <v>1515</v>
      </c>
      <c r="H860" t="s">
        <v>1697</v>
      </c>
      <c r="N860">
        <v>1968860</v>
      </c>
      <c r="P860" s="8">
        <v>242.26666666666665</v>
      </c>
      <c r="Q860" s="8">
        <v>246.36666666666667</v>
      </c>
      <c r="R860" s="8"/>
      <c r="S860" s="8">
        <v>247.43333333333331</v>
      </c>
      <c r="T860" s="36"/>
      <c r="U860" s="36">
        <v>240.6</v>
      </c>
      <c r="V860" s="36">
        <v>245.93333333333331</v>
      </c>
      <c r="W860" s="5"/>
      <c r="X860" t="s">
        <v>14</v>
      </c>
      <c r="Y860" s="9" t="s">
        <v>15</v>
      </c>
    </row>
    <row r="861" spans="1:25" x14ac:dyDescent="0.3">
      <c r="A861" t="s">
        <v>1698</v>
      </c>
      <c r="B861" t="s">
        <v>527</v>
      </c>
      <c r="C861" s="7">
        <v>1.4</v>
      </c>
      <c r="D861" t="s">
        <v>10</v>
      </c>
      <c r="E861" t="s">
        <v>11</v>
      </c>
      <c r="F861" t="s">
        <v>1518</v>
      </c>
      <c r="H861" t="s">
        <v>1699</v>
      </c>
      <c r="N861">
        <v>1968864</v>
      </c>
      <c r="P861" s="8">
        <v>206.9</v>
      </c>
      <c r="Q861" s="8">
        <v>197.80000000000004</v>
      </c>
      <c r="R861" s="8"/>
      <c r="S861" s="8"/>
      <c r="T861" s="36"/>
      <c r="U861" s="36"/>
      <c r="V861" s="36">
        <v>203.69999999999996</v>
      </c>
      <c r="W861" s="5"/>
      <c r="X861" t="s">
        <v>14</v>
      </c>
      <c r="Y861" s="9" t="s">
        <v>15</v>
      </c>
    </row>
    <row r="862" spans="1:25" x14ac:dyDescent="0.3">
      <c r="A862" t="s">
        <v>1700</v>
      </c>
      <c r="B862" t="s">
        <v>1701</v>
      </c>
      <c r="C862" s="7">
        <v>10.7</v>
      </c>
      <c r="D862" t="s">
        <v>10</v>
      </c>
      <c r="E862" t="s">
        <v>11</v>
      </c>
      <c r="F862" t="s">
        <v>1522</v>
      </c>
      <c r="H862" t="s">
        <v>1702</v>
      </c>
      <c r="N862">
        <v>40923</v>
      </c>
      <c r="P862" s="8">
        <v>253.23333333333335</v>
      </c>
      <c r="Q862" s="8">
        <v>260.4666666666667</v>
      </c>
      <c r="R862" s="8">
        <v>260.23333333333335</v>
      </c>
      <c r="S862" s="8"/>
      <c r="T862" s="36">
        <v>242.93333333333331</v>
      </c>
      <c r="U862" s="36"/>
      <c r="V862" s="36"/>
      <c r="W862" s="5"/>
      <c r="X862" t="s">
        <v>14</v>
      </c>
      <c r="Y862" s="9" t="s">
        <v>15</v>
      </c>
    </row>
    <row r="863" spans="1:25" x14ac:dyDescent="0.3">
      <c r="A863" t="s">
        <v>1703</v>
      </c>
      <c r="B863" t="s">
        <v>1704</v>
      </c>
      <c r="C863" s="7">
        <v>8.4</v>
      </c>
      <c r="D863" t="s">
        <v>10</v>
      </c>
      <c r="E863" t="s">
        <v>11</v>
      </c>
      <c r="F863" t="s">
        <v>1526</v>
      </c>
      <c r="H863" t="s">
        <v>1705</v>
      </c>
      <c r="N863">
        <v>1968862</v>
      </c>
      <c r="P863" s="8"/>
      <c r="Q863" s="8">
        <v>273.73333333333335</v>
      </c>
      <c r="R863" s="8"/>
      <c r="S863" s="8"/>
      <c r="T863" s="36"/>
      <c r="U863" s="36"/>
      <c r="V863" s="36"/>
      <c r="W863" s="5"/>
      <c r="X863" t="s">
        <v>14</v>
      </c>
      <c r="Y863" s="9" t="s">
        <v>15</v>
      </c>
    </row>
    <row r="864" spans="1:25" x14ac:dyDescent="0.3">
      <c r="A864" t="s">
        <v>1706</v>
      </c>
      <c r="B864" t="s">
        <v>1707</v>
      </c>
      <c r="C864" s="7">
        <v>5.4</v>
      </c>
      <c r="D864" t="s">
        <v>10</v>
      </c>
      <c r="E864" t="s">
        <v>11</v>
      </c>
      <c r="F864" t="s">
        <v>1533</v>
      </c>
      <c r="H864" t="s">
        <v>1708</v>
      </c>
      <c r="N864">
        <v>40830</v>
      </c>
      <c r="P864" s="8">
        <v>227.53333333333333</v>
      </c>
      <c r="Q864" s="8">
        <v>223.43333333333331</v>
      </c>
      <c r="R864" s="8"/>
      <c r="S864" s="8">
        <v>223.70000000000002</v>
      </c>
      <c r="T864" s="36">
        <v>220.4</v>
      </c>
      <c r="U864" s="36"/>
      <c r="V864" s="36"/>
      <c r="W864" s="5"/>
      <c r="X864" t="s">
        <v>14</v>
      </c>
      <c r="Y864" s="9" t="s">
        <v>15</v>
      </c>
    </row>
    <row r="865" spans="1:25" x14ac:dyDescent="0.3">
      <c r="A865" t="s">
        <v>1709</v>
      </c>
      <c r="B865" t="s">
        <v>1710</v>
      </c>
      <c r="C865" s="7">
        <v>6.6</v>
      </c>
      <c r="D865" t="s">
        <v>10</v>
      </c>
      <c r="E865" t="s">
        <v>11</v>
      </c>
      <c r="F865" t="s">
        <v>1537</v>
      </c>
      <c r="H865" t="s">
        <v>1711</v>
      </c>
      <c r="N865">
        <v>82381</v>
      </c>
      <c r="P865" s="8">
        <v>264.76666666666665</v>
      </c>
      <c r="Q865" s="8">
        <v>258.59999999999997</v>
      </c>
      <c r="R865" s="8"/>
      <c r="S865" s="8"/>
      <c r="T865" s="36"/>
      <c r="U865" s="36"/>
      <c r="V865" s="36"/>
      <c r="W865" s="5"/>
      <c r="X865" t="s">
        <v>14</v>
      </c>
      <c r="Y865" s="9" t="s">
        <v>15</v>
      </c>
    </row>
    <row r="866" spans="1:25" x14ac:dyDescent="0.3">
      <c r="A866" t="s">
        <v>1712</v>
      </c>
      <c r="B866" t="s">
        <v>263</v>
      </c>
      <c r="C866" s="7">
        <v>14.6</v>
      </c>
      <c r="D866" t="s">
        <v>10</v>
      </c>
      <c r="E866" t="s">
        <v>11</v>
      </c>
      <c r="F866" t="s">
        <v>1541</v>
      </c>
      <c r="H866" t="s">
        <v>1713</v>
      </c>
      <c r="N866">
        <v>77448</v>
      </c>
      <c r="P866" s="8">
        <v>285.3</v>
      </c>
      <c r="Q866" s="8">
        <v>280.93333333333334</v>
      </c>
      <c r="R866" s="8"/>
      <c r="S866" s="8"/>
      <c r="T866" s="36">
        <v>269.76666666666665</v>
      </c>
      <c r="U866" s="36"/>
      <c r="V866" s="36"/>
      <c r="W866" s="5"/>
      <c r="X866" t="s">
        <v>14</v>
      </c>
      <c r="Y866" s="9" t="s">
        <v>15</v>
      </c>
    </row>
    <row r="867" spans="1:25" x14ac:dyDescent="0.3">
      <c r="A867" t="s">
        <v>1714</v>
      </c>
      <c r="B867" t="s">
        <v>492</v>
      </c>
      <c r="C867" s="7">
        <v>12.9</v>
      </c>
      <c r="D867" t="s">
        <v>10</v>
      </c>
      <c r="E867" t="s">
        <v>11</v>
      </c>
      <c r="F867" t="s">
        <v>1553</v>
      </c>
      <c r="H867" t="s">
        <v>1715</v>
      </c>
      <c r="N867">
        <v>1968863</v>
      </c>
      <c r="P867" s="8">
        <v>292.83333333333331</v>
      </c>
      <c r="Q867" s="8">
        <v>290.3</v>
      </c>
      <c r="R867" s="8"/>
      <c r="S867" s="8"/>
      <c r="T867" s="36"/>
      <c r="U867" s="36"/>
      <c r="V867" s="36">
        <v>292.49999999999994</v>
      </c>
      <c r="W867" s="5"/>
      <c r="X867" t="s">
        <v>14</v>
      </c>
      <c r="Y867" s="9" t="s">
        <v>15</v>
      </c>
    </row>
    <row r="868" spans="1:25" x14ac:dyDescent="0.3">
      <c r="A868" t="s">
        <v>1716</v>
      </c>
      <c r="B868" t="s">
        <v>1521</v>
      </c>
      <c r="C868" s="7">
        <v>1.1000000000000001</v>
      </c>
      <c r="D868" t="s">
        <v>10</v>
      </c>
      <c r="E868" t="s">
        <v>11</v>
      </c>
      <c r="F868" t="s">
        <v>1556</v>
      </c>
      <c r="H868" t="s">
        <v>1717</v>
      </c>
      <c r="N868">
        <v>84434</v>
      </c>
      <c r="P868" s="8">
        <v>199.13333333333333</v>
      </c>
      <c r="Q868" s="8">
        <v>203.29999999999998</v>
      </c>
      <c r="R868" s="8">
        <v>203</v>
      </c>
      <c r="S868" s="8">
        <v>197.80000000000004</v>
      </c>
      <c r="T868" s="36">
        <v>204.73333333333335</v>
      </c>
      <c r="U868" s="36"/>
      <c r="V868" s="36"/>
      <c r="W868" s="5"/>
      <c r="X868" t="s">
        <v>14</v>
      </c>
      <c r="Y868" s="9" t="s">
        <v>15</v>
      </c>
    </row>
    <row r="869" spans="1:25" x14ac:dyDescent="0.3">
      <c r="A869" t="s">
        <v>1718</v>
      </c>
      <c r="B869" t="s">
        <v>720</v>
      </c>
      <c r="C869" s="7">
        <v>3.1</v>
      </c>
      <c r="D869" t="s">
        <v>10</v>
      </c>
      <c r="E869" t="s">
        <v>11</v>
      </c>
      <c r="H869" t="s">
        <v>1719</v>
      </c>
      <c r="N869">
        <v>84482</v>
      </c>
      <c r="P869" s="8">
        <v>191.80000000000004</v>
      </c>
      <c r="Q869" s="8"/>
      <c r="R869" s="8">
        <v>195.33333333333334</v>
      </c>
      <c r="S869" s="8">
        <v>195.86666666666667</v>
      </c>
      <c r="T869" s="36">
        <v>199.19999999999996</v>
      </c>
      <c r="U869" s="36"/>
      <c r="V869" s="36"/>
      <c r="W869" s="5"/>
      <c r="X869" t="s">
        <v>14</v>
      </c>
      <c r="Y869" s="9" t="s">
        <v>15</v>
      </c>
    </row>
    <row r="870" spans="1:25" x14ac:dyDescent="0.3">
      <c r="A870" t="s">
        <v>1720</v>
      </c>
      <c r="B870" t="s">
        <v>275</v>
      </c>
      <c r="C870" s="7">
        <v>8.9</v>
      </c>
      <c r="D870" t="s">
        <v>10</v>
      </c>
      <c r="E870" t="s">
        <v>11</v>
      </c>
      <c r="H870" t="s">
        <v>1721</v>
      </c>
      <c r="N870">
        <v>3893</v>
      </c>
      <c r="P870" s="8">
        <v>226.16666666666666</v>
      </c>
      <c r="Q870" s="8">
        <v>215.4</v>
      </c>
      <c r="R870" s="8"/>
      <c r="S870" s="8"/>
      <c r="T870" s="36"/>
      <c r="U870" s="36"/>
      <c r="V870" s="36"/>
      <c r="W870" s="5"/>
      <c r="X870" t="s">
        <v>14</v>
      </c>
      <c r="Y870" s="9" t="s">
        <v>15</v>
      </c>
    </row>
    <row r="871" spans="1:25" x14ac:dyDescent="0.3">
      <c r="A871" t="s">
        <v>1722</v>
      </c>
      <c r="B871" t="s">
        <v>1005</v>
      </c>
      <c r="C871" s="7">
        <v>2.2000000000000002</v>
      </c>
      <c r="D871" t="s">
        <v>10</v>
      </c>
      <c r="E871" t="s">
        <v>11</v>
      </c>
      <c r="H871" t="s">
        <v>1723</v>
      </c>
      <c r="N871">
        <v>1968865</v>
      </c>
      <c r="P871" s="8">
        <v>216.53333333333333</v>
      </c>
      <c r="Q871" s="8">
        <v>201.19999999999996</v>
      </c>
      <c r="R871" s="8"/>
      <c r="S871" s="8">
        <v>201.56666666666669</v>
      </c>
      <c r="T871" s="36">
        <v>208.4</v>
      </c>
      <c r="U871" s="36"/>
      <c r="V871" s="36"/>
      <c r="W871" s="5"/>
      <c r="X871" t="s">
        <v>14</v>
      </c>
      <c r="Y871" s="9" t="s">
        <v>15</v>
      </c>
    </row>
    <row r="872" spans="1:25" x14ac:dyDescent="0.3">
      <c r="A872" t="s">
        <v>1724</v>
      </c>
      <c r="B872" t="s">
        <v>1725</v>
      </c>
      <c r="C872" s="7">
        <v>14.1</v>
      </c>
      <c r="D872" t="s">
        <v>10</v>
      </c>
      <c r="E872" t="s">
        <v>11</v>
      </c>
      <c r="H872" t="s">
        <v>1726</v>
      </c>
      <c r="N872">
        <v>46705</v>
      </c>
      <c r="P872" s="8">
        <v>282.73333333333335</v>
      </c>
      <c r="Q872" s="8">
        <v>277.66666666666669</v>
      </c>
      <c r="R872" s="8"/>
      <c r="S872" s="8"/>
      <c r="T872" s="36">
        <v>267.06666666666666</v>
      </c>
      <c r="U872" s="36"/>
      <c r="V872" s="36"/>
      <c r="W872" s="5"/>
      <c r="X872" t="s">
        <v>14</v>
      </c>
      <c r="Y872" s="9" t="s">
        <v>15</v>
      </c>
    </row>
    <row r="873" spans="1:25" x14ac:dyDescent="0.3">
      <c r="A873" t="s">
        <v>1727</v>
      </c>
      <c r="B873" t="s">
        <v>1728</v>
      </c>
      <c r="C873" s="7">
        <v>4.9000000000000004</v>
      </c>
      <c r="D873" t="s">
        <v>10</v>
      </c>
      <c r="E873" t="s">
        <v>11</v>
      </c>
      <c r="H873" t="s">
        <v>1729</v>
      </c>
      <c r="N873">
        <v>43997</v>
      </c>
      <c r="P873" s="8">
        <v>220.43333333333331</v>
      </c>
      <c r="Q873" s="8">
        <v>215.23333333333335</v>
      </c>
      <c r="R873" s="8"/>
      <c r="S873" s="8"/>
      <c r="T873" s="36"/>
      <c r="U873" s="36"/>
      <c r="V873" s="36">
        <v>221.19999999999996</v>
      </c>
      <c r="W873" s="5"/>
      <c r="X873" t="s">
        <v>14</v>
      </c>
      <c r="Y873" s="9" t="s">
        <v>15</v>
      </c>
    </row>
    <row r="874" spans="1:25" x14ac:dyDescent="0.3">
      <c r="A874" t="s">
        <v>1730</v>
      </c>
      <c r="B874" t="s">
        <v>1731</v>
      </c>
      <c r="C874" s="7">
        <v>11.8</v>
      </c>
      <c r="D874" t="s">
        <v>10</v>
      </c>
      <c r="E874" t="s">
        <v>11</v>
      </c>
      <c r="H874" t="s">
        <v>1732</v>
      </c>
      <c r="N874">
        <v>83815</v>
      </c>
      <c r="P874" s="8">
        <v>305.23333333333329</v>
      </c>
      <c r="Q874" s="8">
        <v>307.56666666666666</v>
      </c>
      <c r="R874" s="8"/>
      <c r="S874" s="8"/>
      <c r="T874" s="36"/>
      <c r="U874" s="36"/>
      <c r="V874" s="36">
        <v>309.73333333333335</v>
      </c>
      <c r="W874" s="5"/>
      <c r="X874" t="s">
        <v>14</v>
      </c>
      <c r="Y874" s="9" t="s">
        <v>15</v>
      </c>
    </row>
    <row r="875" spans="1:25" x14ac:dyDescent="0.3">
      <c r="A875" t="s">
        <v>1733</v>
      </c>
      <c r="B875" t="s">
        <v>1734</v>
      </c>
      <c r="C875" s="7">
        <v>7.3</v>
      </c>
      <c r="D875" t="s">
        <v>10</v>
      </c>
      <c r="E875" t="s">
        <v>11</v>
      </c>
      <c r="H875" t="s">
        <v>1735</v>
      </c>
      <c r="N875">
        <v>43410</v>
      </c>
      <c r="P875" s="8">
        <v>250.16666666666666</v>
      </c>
      <c r="Q875" s="8">
        <v>247.76666666666665</v>
      </c>
      <c r="R875" s="8"/>
      <c r="S875" s="8"/>
      <c r="T875" s="36"/>
      <c r="U875" s="36"/>
      <c r="V875" s="36">
        <v>251.76666666666665</v>
      </c>
      <c r="W875" s="5"/>
      <c r="X875" t="s">
        <v>14</v>
      </c>
      <c r="Y875" s="9" t="s">
        <v>15</v>
      </c>
    </row>
    <row r="876" spans="1:25" x14ac:dyDescent="0.3">
      <c r="A876" t="s">
        <v>1736</v>
      </c>
      <c r="B876" t="s">
        <v>1187</v>
      </c>
      <c r="C876" s="7">
        <v>8</v>
      </c>
      <c r="D876" t="s">
        <v>10</v>
      </c>
      <c r="E876" t="s">
        <v>11</v>
      </c>
      <c r="H876" t="s">
        <v>1737</v>
      </c>
      <c r="N876">
        <v>40142</v>
      </c>
      <c r="P876" s="8">
        <v>256.39999999999998</v>
      </c>
      <c r="Q876" s="8">
        <v>255.9</v>
      </c>
      <c r="R876" s="8"/>
      <c r="S876" s="8"/>
      <c r="T876" s="36"/>
      <c r="U876" s="36"/>
      <c r="V876" s="36">
        <v>258.53333333333336</v>
      </c>
      <c r="W876" s="5"/>
      <c r="X876" t="s">
        <v>14</v>
      </c>
      <c r="Y876" s="9" t="s">
        <v>15</v>
      </c>
    </row>
    <row r="877" spans="1:25" x14ac:dyDescent="0.3">
      <c r="A877" t="s">
        <v>1738</v>
      </c>
      <c r="B877" t="s">
        <v>1739</v>
      </c>
      <c r="C877" s="7">
        <v>5.9</v>
      </c>
      <c r="D877" t="s">
        <v>10</v>
      </c>
      <c r="E877" t="s">
        <v>11</v>
      </c>
      <c r="H877" t="s">
        <v>1740</v>
      </c>
      <c r="N877">
        <v>411</v>
      </c>
      <c r="P877" s="8">
        <v>201.13333333333333</v>
      </c>
      <c r="Q877" s="8"/>
      <c r="R877" s="8"/>
      <c r="S877" s="8">
        <v>198.56666666666669</v>
      </c>
      <c r="T877" s="36"/>
      <c r="U877" s="36"/>
      <c r="V877" s="36">
        <v>203</v>
      </c>
      <c r="W877" s="5"/>
      <c r="X877" t="s">
        <v>14</v>
      </c>
      <c r="Y877" s="9" t="s">
        <v>15</v>
      </c>
    </row>
    <row r="878" spans="1:25" x14ac:dyDescent="0.3">
      <c r="A878" t="s">
        <v>1741</v>
      </c>
      <c r="B878" t="s">
        <v>1742</v>
      </c>
      <c r="C878" s="7">
        <v>6.9</v>
      </c>
      <c r="D878" t="s">
        <v>10</v>
      </c>
      <c r="E878" t="s">
        <v>11</v>
      </c>
      <c r="H878" t="s">
        <v>1743</v>
      </c>
      <c r="N878">
        <v>1968861</v>
      </c>
      <c r="P878" s="8">
        <v>203.46666666666667</v>
      </c>
      <c r="Q878" s="8">
        <v>207.33333333333334</v>
      </c>
      <c r="R878" s="8"/>
      <c r="S878" s="8">
        <v>207.93333333333331</v>
      </c>
      <c r="T878" s="36">
        <v>198.19999999999996</v>
      </c>
      <c r="U878" s="36"/>
      <c r="V878" s="36"/>
      <c r="W878" s="5"/>
      <c r="X878" t="s">
        <v>14</v>
      </c>
      <c r="Y878" s="9" t="s">
        <v>15</v>
      </c>
    </row>
    <row r="879" spans="1:25" x14ac:dyDescent="0.3">
      <c r="A879" t="s">
        <v>1744</v>
      </c>
      <c r="B879" t="s">
        <v>350</v>
      </c>
      <c r="C879" s="7">
        <v>12.2</v>
      </c>
      <c r="D879" t="s">
        <v>10</v>
      </c>
      <c r="E879" t="s">
        <v>11</v>
      </c>
      <c r="F879" t="s">
        <v>1563</v>
      </c>
      <c r="H879" t="s">
        <v>1745</v>
      </c>
      <c r="N879">
        <v>1968866</v>
      </c>
      <c r="P879" s="8"/>
      <c r="Q879" s="8">
        <v>292.86666666666662</v>
      </c>
      <c r="R879" s="8">
        <v>292.8</v>
      </c>
      <c r="S879" s="8"/>
      <c r="T879" s="36">
        <v>281.86666666666662</v>
      </c>
      <c r="U879" s="36"/>
      <c r="V879" s="36"/>
      <c r="W879" s="5"/>
      <c r="X879" t="s">
        <v>14</v>
      </c>
      <c r="Y879" s="9" t="s">
        <v>15</v>
      </c>
    </row>
    <row r="880" spans="1:25" x14ac:dyDescent="0.3">
      <c r="A880" s="10" t="s">
        <v>80</v>
      </c>
      <c r="B880" s="10" t="s">
        <v>81</v>
      </c>
      <c r="C880" s="11">
        <v>0.2</v>
      </c>
      <c r="D880" s="10" t="s">
        <v>10</v>
      </c>
      <c r="E880" s="10"/>
      <c r="F880" s="10"/>
      <c r="G880" s="10"/>
      <c r="H880" s="12"/>
      <c r="I880" s="10"/>
      <c r="J880" s="10"/>
      <c r="K880" s="10"/>
      <c r="L880" s="10"/>
      <c r="M880" s="10"/>
      <c r="N880" s="10"/>
      <c r="O880" s="10"/>
      <c r="P880" s="10"/>
      <c r="Q880" s="13">
        <v>153.6</v>
      </c>
      <c r="R880" s="10"/>
      <c r="S880" s="10"/>
      <c r="T880" s="13"/>
      <c r="U880" s="13"/>
      <c r="V880" s="13"/>
      <c r="W880" s="13">
        <f>(153.73-Q880)*100/153.73</f>
        <v>8.4563845703503199E-2</v>
      </c>
      <c r="X880" s="10" t="s">
        <v>14</v>
      </c>
      <c r="Y880" s="10"/>
    </row>
    <row r="881" spans="1:25" x14ac:dyDescent="0.3">
      <c r="A881" s="10" t="s">
        <v>82</v>
      </c>
      <c r="B881" s="10" t="s">
        <v>83</v>
      </c>
      <c r="C881" s="11">
        <v>0.1</v>
      </c>
      <c r="D881" s="10" t="s">
        <v>10</v>
      </c>
      <c r="E881" s="10"/>
      <c r="F881" s="10"/>
      <c r="G881" s="10"/>
      <c r="H881" s="12"/>
      <c r="I881" s="10"/>
      <c r="J881" s="10"/>
      <c r="K881" s="10"/>
      <c r="L881" s="10"/>
      <c r="M881" s="10"/>
      <c r="N881" s="10"/>
      <c r="O881" s="10"/>
      <c r="P881" s="10"/>
      <c r="Q881" s="13">
        <v>203.70000000000002</v>
      </c>
      <c r="R881" s="10"/>
      <c r="S881" s="10"/>
      <c r="T881" s="13"/>
      <c r="U881" s="13"/>
      <c r="V881" s="13"/>
      <c r="W881" s="13">
        <f>(Q881-202.96)*100/202.96</f>
        <v>0.36460386283011875</v>
      </c>
      <c r="X881" s="10" t="s">
        <v>14</v>
      </c>
      <c r="Y881" s="10"/>
    </row>
    <row r="882" spans="1:25" x14ac:dyDescent="0.3">
      <c r="A882" s="10" t="s">
        <v>84</v>
      </c>
      <c r="B882" s="10" t="s">
        <v>85</v>
      </c>
      <c r="C882" s="11">
        <v>0.1</v>
      </c>
      <c r="D882" s="10" t="s">
        <v>10</v>
      </c>
      <c r="E882" s="10"/>
      <c r="F882" s="10"/>
      <c r="G882" s="10"/>
      <c r="H882" s="12"/>
      <c r="I882" s="10"/>
      <c r="J882" s="10"/>
      <c r="K882" s="10"/>
      <c r="L882" s="10"/>
      <c r="M882" s="10"/>
      <c r="N882" s="10"/>
      <c r="O882" s="10"/>
      <c r="P882" s="10"/>
      <c r="Q882" s="13">
        <v>243.06666666666669</v>
      </c>
      <c r="R882" s="10"/>
      <c r="S882" s="10"/>
      <c r="T882" s="13"/>
      <c r="U882" s="13"/>
      <c r="V882" s="13"/>
      <c r="W882" s="13">
        <f>(243.64-Q882)*100/243.64</f>
        <v>0.2353198708476831</v>
      </c>
      <c r="X882" s="10" t="s">
        <v>14</v>
      </c>
      <c r="Y882" s="10"/>
    </row>
    <row r="883" spans="1:25" x14ac:dyDescent="0.3">
      <c r="A883" s="14" t="s">
        <v>86</v>
      </c>
      <c r="B883" s="14" t="s">
        <v>81</v>
      </c>
      <c r="C883" s="15">
        <v>0.2</v>
      </c>
      <c r="D883" s="14" t="s">
        <v>10</v>
      </c>
      <c r="E883" s="14"/>
      <c r="F883" s="14"/>
      <c r="G883" s="14"/>
      <c r="H883" s="16"/>
      <c r="I883" s="14"/>
      <c r="J883" s="14"/>
      <c r="K883" s="14"/>
      <c r="L883" s="14"/>
      <c r="M883" s="14"/>
      <c r="N883" s="14"/>
      <c r="O883" s="14"/>
      <c r="P883" s="14"/>
      <c r="Q883" s="17">
        <v>153.5</v>
      </c>
      <c r="R883" s="14"/>
      <c r="S883" s="14"/>
      <c r="T883" s="17"/>
      <c r="U883" s="17"/>
      <c r="V883" s="17"/>
      <c r="W883" s="17">
        <f>(153.73-Q883)*100/153.73</f>
        <v>0.14961295778311962</v>
      </c>
      <c r="X883" s="14" t="s">
        <v>14</v>
      </c>
      <c r="Y883" s="14"/>
    </row>
    <row r="884" spans="1:25" x14ac:dyDescent="0.3">
      <c r="A884" s="14" t="s">
        <v>87</v>
      </c>
      <c r="B884" s="14" t="s">
        <v>83</v>
      </c>
      <c r="C884" s="15">
        <v>0.1</v>
      </c>
      <c r="D884" s="14" t="s">
        <v>10</v>
      </c>
      <c r="E884" s="14"/>
      <c r="F884" s="14"/>
      <c r="G884" s="14"/>
      <c r="H884" s="16"/>
      <c r="I884" s="14"/>
      <c r="J884" s="14"/>
      <c r="K884" s="14"/>
      <c r="L884" s="14"/>
      <c r="M884" s="14"/>
      <c r="N884" s="14"/>
      <c r="O884" s="14"/>
      <c r="P884" s="14"/>
      <c r="Q884" s="17">
        <v>204.23333333333335</v>
      </c>
      <c r="R884" s="14"/>
      <c r="S884" s="14"/>
      <c r="T884" s="17"/>
      <c r="U884" s="17"/>
      <c r="V884" s="17"/>
      <c r="W884" s="17">
        <f>(Q884-202.96)*100/202.96</f>
        <v>0.6273814216265966</v>
      </c>
      <c r="X884" s="14" t="s">
        <v>14</v>
      </c>
      <c r="Y884" s="14"/>
    </row>
    <row r="885" spans="1:25" x14ac:dyDescent="0.3">
      <c r="A885" s="14" t="s">
        <v>88</v>
      </c>
      <c r="B885" s="14" t="s">
        <v>85</v>
      </c>
      <c r="C885" s="15">
        <v>0.1</v>
      </c>
      <c r="D885" s="14" t="s">
        <v>10</v>
      </c>
      <c r="E885" s="14"/>
      <c r="F885" s="14"/>
      <c r="G885" s="14"/>
      <c r="H885" s="16"/>
      <c r="I885" s="14"/>
      <c r="J885" s="14"/>
      <c r="K885" s="14"/>
      <c r="L885" s="14"/>
      <c r="M885" s="14"/>
      <c r="N885" s="14"/>
      <c r="O885" s="14"/>
      <c r="P885" s="14"/>
      <c r="Q885" s="17">
        <v>244.33333333333334</v>
      </c>
      <c r="R885" s="14"/>
      <c r="S885" s="14"/>
      <c r="T885" s="17"/>
      <c r="U885" s="17"/>
      <c r="V885" s="17"/>
      <c r="W885" s="17">
        <f>(Q885-243.64)*100/243.64</f>
        <v>0.28457286707164525</v>
      </c>
      <c r="X885" s="14" t="s">
        <v>14</v>
      </c>
      <c r="Y885" s="14"/>
    </row>
    <row r="886" spans="1:25" x14ac:dyDescent="0.3">
      <c r="A886" s="10" t="s">
        <v>89</v>
      </c>
      <c r="B886" s="10" t="s">
        <v>90</v>
      </c>
      <c r="C886" s="11">
        <v>0.1</v>
      </c>
      <c r="D886" s="10"/>
      <c r="E886" s="10" t="s">
        <v>11</v>
      </c>
      <c r="F886" s="10"/>
      <c r="G886" s="10"/>
      <c r="H886" s="12"/>
      <c r="I886" s="10"/>
      <c r="J886" s="10"/>
      <c r="K886" s="10"/>
      <c r="L886" s="10"/>
      <c r="M886" s="10"/>
      <c r="N886" s="10"/>
      <c r="O886" s="10"/>
      <c r="P886" s="10"/>
      <c r="Q886" s="13">
        <v>139.96666666666667</v>
      </c>
      <c r="R886" s="10"/>
      <c r="S886" s="10"/>
      <c r="T886" s="13"/>
      <c r="U886" s="13"/>
      <c r="V886" s="13"/>
      <c r="W886" s="13">
        <f>(140.1-140.04)*100/140.04</f>
        <v>4.2844901456728278E-2</v>
      </c>
      <c r="X886" s="10" t="s">
        <v>14</v>
      </c>
      <c r="Y886" s="10"/>
    </row>
    <row r="887" spans="1:25" x14ac:dyDescent="0.3">
      <c r="A887" s="10" t="s">
        <v>91</v>
      </c>
      <c r="B887" s="10" t="s">
        <v>92</v>
      </c>
      <c r="C887" s="11">
        <v>0.1</v>
      </c>
      <c r="D887" s="10"/>
      <c r="E887" s="10" t="s">
        <v>11</v>
      </c>
      <c r="F887" s="10"/>
      <c r="G887" s="10"/>
      <c r="H887" s="12"/>
      <c r="I887" s="10"/>
      <c r="J887" s="10"/>
      <c r="K887" s="10"/>
      <c r="L887" s="10"/>
      <c r="M887" s="10"/>
      <c r="N887" s="10"/>
      <c r="O887" s="10"/>
      <c r="P887" s="10"/>
      <c r="Q887" s="13">
        <v>180.69999999999996</v>
      </c>
      <c r="R887" s="10"/>
      <c r="S887" s="10"/>
      <c r="T887" s="13"/>
      <c r="U887" s="13"/>
      <c r="V887" s="13"/>
      <c r="W887" s="13">
        <f>(180.77-Q887)*100/180.77</f>
        <v>3.8723239475604368E-2</v>
      </c>
      <c r="X887" s="10" t="s">
        <v>14</v>
      </c>
      <c r="Y887" s="10"/>
    </row>
    <row r="888" spans="1:25" x14ac:dyDescent="0.3">
      <c r="A888" s="10" t="s">
        <v>93</v>
      </c>
      <c r="B888" s="10" t="s">
        <v>94</v>
      </c>
      <c r="C888" s="11">
        <v>0.1</v>
      </c>
      <c r="D888" s="10"/>
      <c r="E888" s="10" t="s">
        <v>11</v>
      </c>
      <c r="F888" s="10"/>
      <c r="G888" s="10"/>
      <c r="H888" s="12"/>
      <c r="I888" s="10"/>
      <c r="J888" s="10"/>
      <c r="K888" s="10"/>
      <c r="L888" s="10"/>
      <c r="M888" s="10"/>
      <c r="N888" s="10"/>
      <c r="O888" s="10"/>
      <c r="P888" s="10"/>
      <c r="Q888" s="13">
        <v>255.36666666666667</v>
      </c>
      <c r="R888" s="10"/>
      <c r="S888" s="10"/>
      <c r="T888" s="13"/>
      <c r="U888" s="13"/>
      <c r="V888" s="13"/>
      <c r="W888" s="13">
        <f>(255.37-255.34)*100/255.34</f>
        <v>1.1749040495026685E-2</v>
      </c>
      <c r="X888" s="10" t="s">
        <v>14</v>
      </c>
      <c r="Y888" s="10"/>
    </row>
    <row r="889" spans="1:25" x14ac:dyDescent="0.3">
      <c r="A889" s="14" t="s">
        <v>95</v>
      </c>
      <c r="B889" s="14" t="s">
        <v>90</v>
      </c>
      <c r="C889" s="15">
        <v>0.1</v>
      </c>
      <c r="D889" s="14"/>
      <c r="E889" s="14" t="s">
        <v>11</v>
      </c>
      <c r="F889" s="14"/>
      <c r="G889" s="14"/>
      <c r="H889" s="16"/>
      <c r="I889" s="14"/>
      <c r="J889" s="14"/>
      <c r="K889" s="14"/>
      <c r="L889" s="14"/>
      <c r="M889" s="14"/>
      <c r="N889" s="14"/>
      <c r="O889" s="14"/>
      <c r="P889" s="14"/>
      <c r="Q889" s="17">
        <v>139.53333333333333</v>
      </c>
      <c r="R889" s="14"/>
      <c r="S889" s="14"/>
      <c r="T889" s="17"/>
      <c r="U889" s="17"/>
      <c r="V889" s="17"/>
      <c r="W889" s="17">
        <f>(140.04-Q889)*100/140.04</f>
        <v>0.36180139007902073</v>
      </c>
      <c r="X889" s="14" t="s">
        <v>14</v>
      </c>
      <c r="Y889" s="14"/>
    </row>
    <row r="890" spans="1:25" x14ac:dyDescent="0.3">
      <c r="A890" s="14" t="s">
        <v>96</v>
      </c>
      <c r="B890" s="14" t="s">
        <v>92</v>
      </c>
      <c r="C890" s="15">
        <v>0.1</v>
      </c>
      <c r="D890" s="14"/>
      <c r="E890" s="14" t="s">
        <v>11</v>
      </c>
      <c r="F890" s="14"/>
      <c r="G890" s="14"/>
      <c r="H890" s="16"/>
      <c r="I890" s="14"/>
      <c r="J890" s="14"/>
      <c r="K890" s="14"/>
      <c r="L890" s="14"/>
      <c r="M890" s="14"/>
      <c r="N890" s="14"/>
      <c r="O890" s="14"/>
      <c r="P890" s="14"/>
      <c r="Q890" s="17">
        <v>180.06666666666669</v>
      </c>
      <c r="R890" s="14"/>
      <c r="S890" s="14"/>
      <c r="T890" s="17"/>
      <c r="U890" s="17"/>
      <c r="V890" s="17"/>
      <c r="W890" s="17">
        <f>(180.77-Q890)*100/180.77</f>
        <v>0.38907635854031031</v>
      </c>
      <c r="X890" s="14" t="s">
        <v>14</v>
      </c>
      <c r="Y890" s="14"/>
    </row>
    <row r="891" spans="1:25" x14ac:dyDescent="0.3">
      <c r="A891" s="14" t="s">
        <v>97</v>
      </c>
      <c r="B891" s="14" t="s">
        <v>94</v>
      </c>
      <c r="C891" s="15">
        <v>0.1</v>
      </c>
      <c r="D891" s="14"/>
      <c r="E891" s="14" t="s">
        <v>11</v>
      </c>
      <c r="F891" s="14"/>
      <c r="G891" s="14"/>
      <c r="H891" s="16"/>
      <c r="I891" s="14"/>
      <c r="J891" s="14"/>
      <c r="K891" s="14"/>
      <c r="L891" s="14"/>
      <c r="M891" s="14"/>
      <c r="N891" s="14"/>
      <c r="O891" s="14"/>
      <c r="P891" s="14"/>
      <c r="Q891" s="17">
        <v>254.26666666666665</v>
      </c>
      <c r="R891" s="14"/>
      <c r="S891" s="14"/>
      <c r="T891" s="17"/>
      <c r="U891" s="17"/>
      <c r="V891" s="17"/>
      <c r="W891" s="17">
        <f>(255.34-Q891)*100/255.34</f>
        <v>0.42035455993316828</v>
      </c>
      <c r="X891" s="14" t="s">
        <v>14</v>
      </c>
      <c r="Y891" s="14"/>
    </row>
    <row r="892" spans="1:25" x14ac:dyDescent="0.3">
      <c r="A892" t="s">
        <v>1746</v>
      </c>
      <c r="B892" t="s">
        <v>1747</v>
      </c>
      <c r="C892" s="7">
        <v>6.8</v>
      </c>
      <c r="D892" t="s">
        <v>10</v>
      </c>
      <c r="E892" t="s">
        <v>11</v>
      </c>
      <c r="F892" t="s">
        <v>1515</v>
      </c>
      <c r="H892" t="s">
        <v>1748</v>
      </c>
      <c r="N892">
        <v>44913</v>
      </c>
      <c r="P892" s="8">
        <v>215.23333333333335</v>
      </c>
      <c r="Q892" s="8">
        <v>221.06666666666669</v>
      </c>
      <c r="R892" s="8">
        <v>220.73333333333335</v>
      </c>
      <c r="S892" s="8"/>
      <c r="T892" s="8"/>
      <c r="U892" s="8"/>
      <c r="V892" s="8"/>
      <c r="W892" s="5"/>
      <c r="X892" t="s">
        <v>14</v>
      </c>
      <c r="Y892" s="9" t="s">
        <v>15</v>
      </c>
    </row>
    <row r="893" spans="1:25" x14ac:dyDescent="0.3">
      <c r="A893" t="s">
        <v>1749</v>
      </c>
      <c r="B893" t="s">
        <v>1750</v>
      </c>
      <c r="C893" s="7">
        <v>0.9</v>
      </c>
      <c r="D893" t="s">
        <v>10</v>
      </c>
      <c r="E893" t="s">
        <v>11</v>
      </c>
      <c r="F893" t="s">
        <v>1518</v>
      </c>
      <c r="H893" t="s">
        <v>1751</v>
      </c>
      <c r="N893">
        <v>39949</v>
      </c>
      <c r="P893" s="8">
        <v>189.96666666666667</v>
      </c>
      <c r="Q893" s="8"/>
      <c r="R893" s="8"/>
      <c r="S893" s="8"/>
      <c r="T893" s="8"/>
      <c r="U893" s="8"/>
      <c r="V893" s="8"/>
      <c r="W893" s="5"/>
      <c r="X893" t="s">
        <v>14</v>
      </c>
      <c r="Y893" s="9" t="s">
        <v>15</v>
      </c>
    </row>
    <row r="894" spans="1:25" x14ac:dyDescent="0.3">
      <c r="A894" t="s">
        <v>1752</v>
      </c>
      <c r="B894" t="s">
        <v>1753</v>
      </c>
      <c r="C894" s="7">
        <v>1</v>
      </c>
      <c r="D894" t="s">
        <v>10</v>
      </c>
      <c r="E894" t="s">
        <v>11</v>
      </c>
      <c r="F894" t="s">
        <v>1522</v>
      </c>
      <c r="H894" t="s">
        <v>1754</v>
      </c>
      <c r="N894">
        <v>40332</v>
      </c>
      <c r="P894" s="8">
        <v>205.79999999999998</v>
      </c>
      <c r="Q894" s="8">
        <v>200.53333333333333</v>
      </c>
      <c r="R894" s="8"/>
      <c r="S894" s="8"/>
      <c r="T894" s="8"/>
      <c r="U894" s="8"/>
      <c r="V894" s="8"/>
      <c r="W894" s="5"/>
      <c r="X894" t="s">
        <v>14</v>
      </c>
      <c r="Y894" s="9" t="s">
        <v>15</v>
      </c>
    </row>
    <row r="895" spans="1:25" x14ac:dyDescent="0.3">
      <c r="A895" t="s">
        <v>1755</v>
      </c>
      <c r="B895" t="s">
        <v>1756</v>
      </c>
      <c r="C895" s="7">
        <v>6.3</v>
      </c>
      <c r="D895" t="s">
        <v>10</v>
      </c>
      <c r="E895" t="s">
        <v>11</v>
      </c>
      <c r="F895" t="s">
        <v>1526</v>
      </c>
      <c r="H895" t="s">
        <v>1757</v>
      </c>
      <c r="N895">
        <v>40499</v>
      </c>
      <c r="P895" s="8"/>
      <c r="Q895" s="8">
        <v>236.1</v>
      </c>
      <c r="R895" s="8"/>
      <c r="S895" s="8"/>
      <c r="T895" s="8"/>
      <c r="U895" s="8"/>
      <c r="V895" s="8"/>
      <c r="W895" s="5"/>
      <c r="X895" t="s">
        <v>14</v>
      </c>
      <c r="Y895" s="9" t="s">
        <v>15</v>
      </c>
    </row>
    <row r="896" spans="1:25" x14ac:dyDescent="0.3">
      <c r="A896" t="s">
        <v>1758</v>
      </c>
      <c r="B896" t="s">
        <v>720</v>
      </c>
      <c r="C896" s="7">
        <v>2.2999999999999998</v>
      </c>
      <c r="D896" t="s">
        <v>10</v>
      </c>
      <c r="E896" t="s">
        <v>11</v>
      </c>
      <c r="F896" t="s">
        <v>1533</v>
      </c>
      <c r="H896" t="s">
        <v>1759</v>
      </c>
      <c r="N896">
        <v>84469</v>
      </c>
      <c r="P896" s="8">
        <v>205.19999999999996</v>
      </c>
      <c r="Q896" s="8">
        <v>195.63333333333333</v>
      </c>
      <c r="R896" s="8"/>
      <c r="S896" s="8">
        <v>195.93333333333331</v>
      </c>
      <c r="T896" s="8"/>
      <c r="U896" s="8"/>
      <c r="V896" s="8"/>
      <c r="W896" s="5"/>
      <c r="X896" t="s">
        <v>14</v>
      </c>
      <c r="Y896" s="9" t="s">
        <v>15</v>
      </c>
    </row>
    <row r="897" spans="1:25" x14ac:dyDescent="0.3">
      <c r="A897" t="s">
        <v>1760</v>
      </c>
      <c r="B897" t="s">
        <v>1761</v>
      </c>
      <c r="C897" s="7" t="s">
        <v>1762</v>
      </c>
      <c r="D897" t="s">
        <v>10</v>
      </c>
      <c r="E897" t="s">
        <v>11</v>
      </c>
      <c r="F897" t="s">
        <v>1537</v>
      </c>
      <c r="H897" t="s">
        <v>1763</v>
      </c>
      <c r="N897">
        <v>6317</v>
      </c>
      <c r="P897" s="8"/>
      <c r="Q897" s="8"/>
      <c r="R897" s="8"/>
      <c r="S897" s="8"/>
      <c r="T897" s="8"/>
      <c r="U897" s="8"/>
      <c r="V897" s="8"/>
      <c r="W897" s="5"/>
      <c r="X897" t="s">
        <v>14</v>
      </c>
      <c r="Y897" s="9" t="s">
        <v>15</v>
      </c>
    </row>
    <row r="898" spans="1:25" x14ac:dyDescent="0.3">
      <c r="A898" t="s">
        <v>1764</v>
      </c>
      <c r="B898" t="s">
        <v>1765</v>
      </c>
      <c r="C898" s="7">
        <v>5.7</v>
      </c>
      <c r="D898" t="s">
        <v>10</v>
      </c>
      <c r="E898" t="s">
        <v>11</v>
      </c>
      <c r="F898" t="s">
        <v>1541</v>
      </c>
      <c r="H898" t="s">
        <v>1766</v>
      </c>
      <c r="N898">
        <v>40874</v>
      </c>
      <c r="P898" s="8">
        <v>224.6</v>
      </c>
      <c r="Q898" s="8">
        <v>228.66666666666666</v>
      </c>
      <c r="R898" s="8"/>
      <c r="S898" s="8">
        <v>228.86666666666667</v>
      </c>
      <c r="T898" s="8"/>
      <c r="U898" s="8"/>
      <c r="V898" s="8"/>
      <c r="W898" s="5"/>
      <c r="X898" t="s">
        <v>14</v>
      </c>
      <c r="Y898" s="9" t="s">
        <v>15</v>
      </c>
    </row>
    <row r="899" spans="1:25" x14ac:dyDescent="0.3">
      <c r="A899" t="s">
        <v>1767</v>
      </c>
      <c r="B899" t="s">
        <v>1768</v>
      </c>
      <c r="C899" s="7">
        <v>12.9</v>
      </c>
      <c r="D899" t="s">
        <v>10</v>
      </c>
      <c r="E899" t="s">
        <v>11</v>
      </c>
      <c r="F899" t="s">
        <v>1553</v>
      </c>
      <c r="H899" t="s">
        <v>1769</v>
      </c>
      <c r="N899">
        <v>1968868</v>
      </c>
      <c r="P899" s="8">
        <v>284.26666666666665</v>
      </c>
      <c r="Q899" s="8">
        <v>286.89999999999998</v>
      </c>
      <c r="R899" s="8"/>
      <c r="S899" s="8"/>
      <c r="T899" s="8"/>
      <c r="U899" s="8"/>
      <c r="V899" s="8"/>
      <c r="W899" s="5"/>
      <c r="X899" t="s">
        <v>14</v>
      </c>
      <c r="Y899" s="9" t="s">
        <v>15</v>
      </c>
    </row>
    <row r="900" spans="1:25" x14ac:dyDescent="0.3">
      <c r="A900" t="s">
        <v>1770</v>
      </c>
      <c r="B900" t="s">
        <v>1771</v>
      </c>
      <c r="C900" s="7">
        <v>13.1</v>
      </c>
      <c r="D900" t="s">
        <v>10</v>
      </c>
      <c r="E900" t="s">
        <v>11</v>
      </c>
      <c r="F900" t="s">
        <v>1556</v>
      </c>
      <c r="H900" t="s">
        <v>1772</v>
      </c>
      <c r="N900">
        <v>1968867</v>
      </c>
      <c r="P900" s="8">
        <v>309.2</v>
      </c>
      <c r="Q900" s="8">
        <v>312.33333333333337</v>
      </c>
      <c r="R900" s="8"/>
      <c r="S900" s="8"/>
      <c r="T900" s="8"/>
      <c r="U900" s="8"/>
      <c r="V900" s="8"/>
      <c r="W900" s="5"/>
      <c r="X900" t="s">
        <v>14</v>
      </c>
      <c r="Y900" s="9" t="s">
        <v>15</v>
      </c>
    </row>
    <row r="901" spans="1:25" x14ac:dyDescent="0.3">
      <c r="A901" t="s">
        <v>1773</v>
      </c>
      <c r="B901" t="s">
        <v>1774</v>
      </c>
      <c r="C901" s="7" t="s">
        <v>1762</v>
      </c>
      <c r="D901" t="s">
        <v>10</v>
      </c>
      <c r="E901" t="s">
        <v>11</v>
      </c>
      <c r="H901" t="s">
        <v>1775</v>
      </c>
      <c r="N901">
        <v>63370</v>
      </c>
      <c r="P901" s="8"/>
      <c r="Q901" s="8"/>
      <c r="R901" s="8"/>
      <c r="S901" s="8"/>
      <c r="T901" s="8"/>
      <c r="U901" s="8"/>
      <c r="V901" s="8"/>
      <c r="W901" s="5"/>
      <c r="X901" t="s">
        <v>14</v>
      </c>
      <c r="Y901" s="9" t="s">
        <v>15</v>
      </c>
    </row>
    <row r="902" spans="1:25" x14ac:dyDescent="0.3">
      <c r="A902" t="s">
        <v>1776</v>
      </c>
      <c r="B902" t="s">
        <v>350</v>
      </c>
      <c r="C902" s="7">
        <v>11.7</v>
      </c>
      <c r="D902" t="s">
        <v>10</v>
      </c>
      <c r="E902" t="s">
        <v>11</v>
      </c>
      <c r="H902" t="s">
        <v>1777</v>
      </c>
      <c r="N902">
        <v>61878</v>
      </c>
      <c r="P902" s="8">
        <v>287.10000000000002</v>
      </c>
      <c r="Q902" s="8">
        <v>292</v>
      </c>
      <c r="R902" s="8">
        <v>292</v>
      </c>
      <c r="S902" s="8"/>
      <c r="T902" s="8"/>
      <c r="U902" s="8"/>
      <c r="V902" s="8"/>
      <c r="W902" s="5"/>
      <c r="X902" t="s">
        <v>14</v>
      </c>
      <c r="Y902" s="9" t="s">
        <v>15</v>
      </c>
    </row>
    <row r="903" spans="1:25" x14ac:dyDescent="0.3">
      <c r="A903" t="s">
        <v>1778</v>
      </c>
      <c r="B903" t="s">
        <v>1779</v>
      </c>
      <c r="C903" s="7">
        <v>13.4</v>
      </c>
      <c r="D903" t="s">
        <v>10</v>
      </c>
      <c r="E903" t="s">
        <v>11</v>
      </c>
      <c r="H903" t="s">
        <v>1780</v>
      </c>
      <c r="N903">
        <v>826006</v>
      </c>
      <c r="P903" s="8">
        <v>318.53333333333336</v>
      </c>
      <c r="Q903" s="8">
        <v>320.23333333333335</v>
      </c>
      <c r="R903" s="8"/>
      <c r="S903" s="8"/>
      <c r="T903" s="8"/>
      <c r="U903" s="8"/>
      <c r="V903" s="8"/>
      <c r="W903" s="5"/>
      <c r="X903" t="s">
        <v>14</v>
      </c>
      <c r="Y903" s="9" t="s">
        <v>15</v>
      </c>
    </row>
    <row r="904" spans="1:25" x14ac:dyDescent="0.3">
      <c r="A904" t="s">
        <v>1781</v>
      </c>
      <c r="B904" t="s">
        <v>1782</v>
      </c>
      <c r="C904" s="7">
        <v>11.2</v>
      </c>
      <c r="D904" t="s">
        <v>10</v>
      </c>
      <c r="E904" t="s">
        <v>11</v>
      </c>
      <c r="H904" t="s">
        <v>1783</v>
      </c>
      <c r="N904">
        <v>3880</v>
      </c>
      <c r="P904" s="8">
        <v>297.16666666666669</v>
      </c>
      <c r="Q904" s="8">
        <v>300.8</v>
      </c>
      <c r="R904" s="8">
        <v>301.03333333333336</v>
      </c>
      <c r="S904" s="8"/>
      <c r="T904" s="8"/>
      <c r="U904" s="8"/>
      <c r="V904" s="8"/>
      <c r="W904" s="5"/>
      <c r="X904" t="s">
        <v>14</v>
      </c>
      <c r="Y904" s="9" t="s">
        <v>15</v>
      </c>
    </row>
    <row r="905" spans="1:25" x14ac:dyDescent="0.3">
      <c r="A905" t="s">
        <v>1784</v>
      </c>
      <c r="B905" t="s">
        <v>757</v>
      </c>
      <c r="C905" s="7">
        <v>12.8</v>
      </c>
      <c r="D905" t="s">
        <v>10</v>
      </c>
      <c r="E905" t="s">
        <v>11</v>
      </c>
      <c r="H905" t="s">
        <v>1785</v>
      </c>
      <c r="N905">
        <v>1968869</v>
      </c>
      <c r="P905" s="8">
        <v>294.36666666666667</v>
      </c>
      <c r="Q905" s="8">
        <v>291.89999999999998</v>
      </c>
      <c r="R905" s="8"/>
      <c r="S905" s="8"/>
      <c r="T905" s="8"/>
      <c r="U905" s="8"/>
      <c r="V905" s="8"/>
      <c r="W905" s="5"/>
      <c r="X905" t="s">
        <v>14</v>
      </c>
      <c r="Y905" s="9" t="s">
        <v>15</v>
      </c>
    </row>
    <row r="906" spans="1:25" x14ac:dyDescent="0.3">
      <c r="A906" t="s">
        <v>1786</v>
      </c>
      <c r="B906" t="s">
        <v>286</v>
      </c>
      <c r="C906" s="7">
        <v>6</v>
      </c>
      <c r="D906" t="s">
        <v>10</v>
      </c>
      <c r="E906" t="s">
        <v>11</v>
      </c>
      <c r="H906" t="s">
        <v>1787</v>
      </c>
      <c r="N906">
        <v>76583</v>
      </c>
      <c r="P906" s="8">
        <v>233.5</v>
      </c>
      <c r="Q906" s="8">
        <v>235.26666666666665</v>
      </c>
      <c r="R906" s="8"/>
      <c r="S906" s="8"/>
      <c r="T906" s="8"/>
      <c r="U906" s="8"/>
      <c r="V906" s="8"/>
      <c r="W906" s="5"/>
      <c r="X906" t="s">
        <v>14</v>
      </c>
      <c r="Y906" s="9" t="s">
        <v>15</v>
      </c>
    </row>
    <row r="907" spans="1:25" x14ac:dyDescent="0.3">
      <c r="A907" t="s">
        <v>1788</v>
      </c>
      <c r="B907" t="s">
        <v>1789</v>
      </c>
      <c r="C907" s="7">
        <v>7.2</v>
      </c>
      <c r="D907" t="s">
        <v>10</v>
      </c>
      <c r="E907" t="s">
        <v>11</v>
      </c>
      <c r="H907" t="s">
        <v>1790</v>
      </c>
      <c r="N907">
        <v>63016</v>
      </c>
      <c r="P907" s="8">
        <v>237.93333333333331</v>
      </c>
      <c r="Q907" s="8">
        <v>236.23333333333335</v>
      </c>
      <c r="R907" s="8"/>
      <c r="S907" s="8">
        <v>236.5</v>
      </c>
      <c r="T907" s="8"/>
      <c r="U907" s="8"/>
      <c r="V907" s="8"/>
      <c r="W907" s="5"/>
      <c r="X907" t="s">
        <v>14</v>
      </c>
      <c r="Y907" s="9" t="s">
        <v>15</v>
      </c>
    </row>
    <row r="908" spans="1:25" x14ac:dyDescent="0.3">
      <c r="A908" t="s">
        <v>1791</v>
      </c>
      <c r="B908" t="s">
        <v>1792</v>
      </c>
      <c r="C908" s="7">
        <v>11</v>
      </c>
      <c r="D908" t="s">
        <v>10</v>
      </c>
      <c r="E908" t="s">
        <v>11</v>
      </c>
      <c r="H908" t="s">
        <v>1793</v>
      </c>
      <c r="N908">
        <v>61990</v>
      </c>
      <c r="P908" s="8"/>
      <c r="Q908" s="8">
        <v>306.29999999999995</v>
      </c>
      <c r="R908" s="8"/>
      <c r="S908" s="8"/>
      <c r="T908" s="8"/>
      <c r="U908" s="8"/>
      <c r="V908" s="8"/>
      <c r="W908" s="5"/>
      <c r="X908" t="s">
        <v>14</v>
      </c>
      <c r="Y908" s="9" t="s">
        <v>15</v>
      </c>
    </row>
    <row r="909" spans="1:25" x14ac:dyDescent="0.3">
      <c r="A909" t="s">
        <v>1794</v>
      </c>
      <c r="B909" t="s">
        <v>1795</v>
      </c>
      <c r="C909" s="7"/>
      <c r="D909" t="s">
        <v>10</v>
      </c>
      <c r="E909" t="s">
        <v>11</v>
      </c>
      <c r="H909" t="s">
        <v>1796</v>
      </c>
      <c r="N909">
        <v>45089</v>
      </c>
      <c r="P909" s="8"/>
      <c r="Q909" s="8"/>
      <c r="R909" s="8"/>
      <c r="S909" s="8"/>
      <c r="T909" s="8"/>
      <c r="U909" s="8"/>
      <c r="V909" s="8"/>
      <c r="W909" s="5"/>
      <c r="X909" t="s">
        <v>14</v>
      </c>
      <c r="Y909" s="9" t="s">
        <v>15</v>
      </c>
    </row>
    <row r="910" spans="1:25" x14ac:dyDescent="0.3">
      <c r="A910" t="s">
        <v>1797</v>
      </c>
      <c r="B910" t="s">
        <v>1798</v>
      </c>
      <c r="C910" s="7"/>
      <c r="D910" t="s">
        <v>10</v>
      </c>
      <c r="E910" t="s">
        <v>11</v>
      </c>
      <c r="H910" t="s">
        <v>1799</v>
      </c>
      <c r="N910">
        <v>408</v>
      </c>
      <c r="P910" s="8">
        <v>205.93333333333331</v>
      </c>
      <c r="Q910" s="8"/>
      <c r="R910" s="8"/>
      <c r="S910" s="8"/>
      <c r="T910" s="8"/>
      <c r="U910" s="8"/>
      <c r="V910" s="8"/>
      <c r="W910" s="5"/>
      <c r="X910" t="s">
        <v>14</v>
      </c>
      <c r="Y910" s="9" t="s">
        <v>15</v>
      </c>
    </row>
    <row r="911" spans="1:25" x14ac:dyDescent="0.3">
      <c r="A911" s="10" t="s">
        <v>80</v>
      </c>
      <c r="B911" s="10" t="s">
        <v>81</v>
      </c>
      <c r="C911" s="11">
        <v>0.2</v>
      </c>
      <c r="D911" s="10" t="s">
        <v>10</v>
      </c>
      <c r="E911" s="10"/>
      <c r="F911" s="10"/>
      <c r="G911" s="10"/>
      <c r="H911" s="12"/>
      <c r="I911" s="10"/>
      <c r="J911" s="10"/>
      <c r="K911" s="10"/>
      <c r="L911" s="10"/>
      <c r="M911" s="10"/>
      <c r="N911" s="10"/>
      <c r="O911" s="10"/>
      <c r="P911" s="10"/>
      <c r="Q911" s="13">
        <v>153.6</v>
      </c>
      <c r="R911" s="10"/>
      <c r="S911" s="10"/>
      <c r="T911" s="13"/>
      <c r="U911" s="13"/>
      <c r="V911" s="13"/>
      <c r="W911" s="13">
        <f>(153.73-Q911)*100/153.73</f>
        <v>8.4563845703503199E-2</v>
      </c>
      <c r="X911" s="10" t="s">
        <v>14</v>
      </c>
      <c r="Y911" s="10"/>
    </row>
    <row r="912" spans="1:25" x14ac:dyDescent="0.3">
      <c r="A912" s="10" t="s">
        <v>82</v>
      </c>
      <c r="B912" s="10" t="s">
        <v>83</v>
      </c>
      <c r="C912" s="11">
        <v>0.1</v>
      </c>
      <c r="D912" s="10" t="s">
        <v>10</v>
      </c>
      <c r="E912" s="10"/>
      <c r="F912" s="10"/>
      <c r="G912" s="10"/>
      <c r="H912" s="12"/>
      <c r="I912" s="10"/>
      <c r="J912" s="10"/>
      <c r="K912" s="10"/>
      <c r="L912" s="10"/>
      <c r="M912" s="10"/>
      <c r="N912" s="10"/>
      <c r="O912" s="10"/>
      <c r="P912" s="10"/>
      <c r="Q912" s="13">
        <v>203.70000000000002</v>
      </c>
      <c r="R912" s="10"/>
      <c r="S912" s="10"/>
      <c r="T912" s="13"/>
      <c r="U912" s="13"/>
      <c r="V912" s="13"/>
      <c r="W912" s="13">
        <f>(Q912-202.96)*100/202.96</f>
        <v>0.36460386283011875</v>
      </c>
      <c r="X912" s="10" t="s">
        <v>14</v>
      </c>
      <c r="Y912" s="10"/>
    </row>
    <row r="913" spans="1:25" x14ac:dyDescent="0.3">
      <c r="A913" s="10" t="s">
        <v>84</v>
      </c>
      <c r="B913" s="10" t="s">
        <v>85</v>
      </c>
      <c r="C913" s="11">
        <v>0.1</v>
      </c>
      <c r="D913" s="10" t="s">
        <v>10</v>
      </c>
      <c r="E913" s="10"/>
      <c r="F913" s="10"/>
      <c r="G913" s="10"/>
      <c r="H913" s="12"/>
      <c r="I913" s="10"/>
      <c r="J913" s="10"/>
      <c r="K913" s="10"/>
      <c r="L913" s="10"/>
      <c r="M913" s="10"/>
      <c r="N913" s="10"/>
      <c r="O913" s="10"/>
      <c r="P913" s="10"/>
      <c r="Q913" s="13">
        <v>243.06666666666669</v>
      </c>
      <c r="R913" s="10"/>
      <c r="S913" s="10"/>
      <c r="T913" s="13"/>
      <c r="U913" s="13"/>
      <c r="V913" s="13"/>
      <c r="W913" s="13">
        <f>(243.64-Q913)*100/243.64</f>
        <v>0.2353198708476831</v>
      </c>
      <c r="X913" s="10" t="s">
        <v>14</v>
      </c>
      <c r="Y913" s="10"/>
    </row>
    <row r="914" spans="1:25" x14ac:dyDescent="0.3">
      <c r="A914" s="14" t="s">
        <v>86</v>
      </c>
      <c r="B914" s="14" t="s">
        <v>81</v>
      </c>
      <c r="C914" s="15">
        <v>0.2</v>
      </c>
      <c r="D914" s="14" t="s">
        <v>10</v>
      </c>
      <c r="E914" s="14"/>
      <c r="F914" s="14"/>
      <c r="G914" s="14"/>
      <c r="H914" s="16"/>
      <c r="I914" s="14"/>
      <c r="J914" s="14"/>
      <c r="K914" s="14"/>
      <c r="L914" s="14"/>
      <c r="M914" s="14"/>
      <c r="N914" s="14"/>
      <c r="O914" s="14"/>
      <c r="P914" s="14"/>
      <c r="Q914" s="17">
        <v>153.5</v>
      </c>
      <c r="R914" s="14"/>
      <c r="S914" s="14"/>
      <c r="T914" s="17"/>
      <c r="U914" s="17"/>
      <c r="V914" s="17"/>
      <c r="W914" s="17">
        <f>(153.73-Q914)*100/153.73</f>
        <v>0.14961295778311962</v>
      </c>
      <c r="X914" s="14" t="s">
        <v>14</v>
      </c>
      <c r="Y914" s="14"/>
    </row>
    <row r="915" spans="1:25" x14ac:dyDescent="0.3">
      <c r="A915" s="14" t="s">
        <v>87</v>
      </c>
      <c r="B915" s="14" t="s">
        <v>83</v>
      </c>
      <c r="C915" s="15">
        <v>0.1</v>
      </c>
      <c r="D915" s="14" t="s">
        <v>10</v>
      </c>
      <c r="E915" s="14"/>
      <c r="F915" s="14"/>
      <c r="G915" s="14"/>
      <c r="H915" s="16"/>
      <c r="I915" s="14"/>
      <c r="J915" s="14"/>
      <c r="K915" s="14"/>
      <c r="L915" s="14"/>
      <c r="M915" s="14"/>
      <c r="N915" s="14"/>
      <c r="O915" s="14"/>
      <c r="P915" s="14"/>
      <c r="Q915" s="17">
        <v>204.23333333333335</v>
      </c>
      <c r="R915" s="14"/>
      <c r="S915" s="14"/>
      <c r="T915" s="17"/>
      <c r="U915" s="17"/>
      <c r="V915" s="17"/>
      <c r="W915" s="17">
        <f>(Q915-202.96)*100/202.96</f>
        <v>0.6273814216265966</v>
      </c>
      <c r="X915" s="14" t="s">
        <v>14</v>
      </c>
      <c r="Y915" s="14"/>
    </row>
    <row r="916" spans="1:25" x14ac:dyDescent="0.3">
      <c r="A916" s="14" t="s">
        <v>88</v>
      </c>
      <c r="B916" s="14" t="s">
        <v>85</v>
      </c>
      <c r="C916" s="15">
        <v>0.1</v>
      </c>
      <c r="D916" s="14" t="s">
        <v>10</v>
      </c>
      <c r="E916" s="14"/>
      <c r="F916" s="14"/>
      <c r="G916" s="14"/>
      <c r="H916" s="16"/>
      <c r="I916" s="14"/>
      <c r="J916" s="14"/>
      <c r="K916" s="14"/>
      <c r="L916" s="14"/>
      <c r="M916" s="14"/>
      <c r="N916" s="14"/>
      <c r="O916" s="14"/>
      <c r="P916" s="14"/>
      <c r="Q916" s="17">
        <v>244.33333333333334</v>
      </c>
      <c r="R916" s="14"/>
      <c r="S916" s="14"/>
      <c r="T916" s="17"/>
      <c r="U916" s="17"/>
      <c r="V916" s="17"/>
      <c r="W916" s="17">
        <f>(Q916-243.64)*100/243.64</f>
        <v>0.28457286707164525</v>
      </c>
      <c r="X916" s="14" t="s">
        <v>14</v>
      </c>
      <c r="Y916" s="14"/>
    </row>
    <row r="917" spans="1:25" x14ac:dyDescent="0.3">
      <c r="A917" s="10" t="s">
        <v>89</v>
      </c>
      <c r="B917" s="10" t="s">
        <v>90</v>
      </c>
      <c r="C917" s="11">
        <v>0.1</v>
      </c>
      <c r="D917" s="10"/>
      <c r="E917" s="10" t="s">
        <v>11</v>
      </c>
      <c r="F917" s="10"/>
      <c r="G917" s="10"/>
      <c r="H917" s="12"/>
      <c r="I917" s="10"/>
      <c r="J917" s="10"/>
      <c r="K917" s="10"/>
      <c r="L917" s="10"/>
      <c r="M917" s="10"/>
      <c r="N917" s="10"/>
      <c r="O917" s="10"/>
      <c r="P917" s="10"/>
      <c r="Q917" s="13">
        <v>140.06666666666669</v>
      </c>
      <c r="R917" s="10"/>
      <c r="S917" s="10"/>
      <c r="T917" s="13"/>
      <c r="U917" s="13"/>
      <c r="V917" s="13"/>
      <c r="W917" s="13">
        <f>(140.1-140.04)*100/140.04</f>
        <v>4.2844901456728278E-2</v>
      </c>
      <c r="X917" s="10" t="s">
        <v>14</v>
      </c>
      <c r="Y917" s="10"/>
    </row>
    <row r="918" spans="1:25" x14ac:dyDescent="0.3">
      <c r="A918" s="10" t="s">
        <v>91</v>
      </c>
      <c r="B918" s="10" t="s">
        <v>92</v>
      </c>
      <c r="C918" s="11">
        <v>0.1</v>
      </c>
      <c r="D918" s="10"/>
      <c r="E918" s="10" t="s">
        <v>11</v>
      </c>
      <c r="F918" s="10"/>
      <c r="G918" s="10"/>
      <c r="H918" s="12"/>
      <c r="I918" s="10"/>
      <c r="J918" s="10"/>
      <c r="K918" s="10"/>
      <c r="L918" s="10"/>
      <c r="M918" s="10"/>
      <c r="N918" s="10"/>
      <c r="O918" s="10"/>
      <c r="P918" s="10"/>
      <c r="Q918" s="13">
        <v>180.83333333333334</v>
      </c>
      <c r="R918" s="10"/>
      <c r="S918" s="10"/>
      <c r="T918" s="13"/>
      <c r="U918" s="13"/>
      <c r="V918" s="13"/>
      <c r="W918" s="13">
        <f>(Q918-180.77)*100/180.77</f>
        <v>3.5035311906473736E-2</v>
      </c>
      <c r="X918" s="10" t="s">
        <v>14</v>
      </c>
      <c r="Y918" s="10"/>
    </row>
    <row r="919" spans="1:25" x14ac:dyDescent="0.3">
      <c r="A919" s="10" t="s">
        <v>93</v>
      </c>
      <c r="B919" s="10" t="s">
        <v>94</v>
      </c>
      <c r="C919" s="11">
        <v>0.1</v>
      </c>
      <c r="D919" s="10"/>
      <c r="E919" s="10" t="s">
        <v>11</v>
      </c>
      <c r="F919" s="10"/>
      <c r="G919" s="10"/>
      <c r="H919" s="12"/>
      <c r="I919" s="10"/>
      <c r="J919" s="10"/>
      <c r="K919" s="10"/>
      <c r="L919" s="10"/>
      <c r="M919" s="10"/>
      <c r="N919" s="10"/>
      <c r="O919" s="10"/>
      <c r="P919" s="10"/>
      <c r="Q919" s="13">
        <v>255.43333333333331</v>
      </c>
      <c r="R919" s="10"/>
      <c r="S919" s="10"/>
      <c r="T919" s="13"/>
      <c r="U919" s="13"/>
      <c r="V919" s="13"/>
      <c r="W919" s="13">
        <f>(255.37-255.34)*100/255.34</f>
        <v>1.1749040495026685E-2</v>
      </c>
      <c r="X919" s="10" t="s">
        <v>14</v>
      </c>
      <c r="Y919" s="10"/>
    </row>
    <row r="920" spans="1:25" x14ac:dyDescent="0.3">
      <c r="A920" s="14" t="s">
        <v>95</v>
      </c>
      <c r="B920" s="14" t="s">
        <v>90</v>
      </c>
      <c r="C920" s="15">
        <v>0.1</v>
      </c>
      <c r="D920" s="14"/>
      <c r="E920" s="14" t="s">
        <v>11</v>
      </c>
      <c r="F920" s="14"/>
      <c r="G920" s="14"/>
      <c r="H920" s="16"/>
      <c r="I920" s="14"/>
      <c r="J920" s="14"/>
      <c r="K920" s="14"/>
      <c r="L920" s="14"/>
      <c r="M920" s="14"/>
      <c r="N920" s="14"/>
      <c r="O920" s="14"/>
      <c r="P920" s="14"/>
      <c r="Q920" s="17">
        <v>139.5</v>
      </c>
      <c r="R920" s="14"/>
      <c r="S920" s="14"/>
      <c r="T920" s="17"/>
      <c r="U920" s="17"/>
      <c r="V920" s="17"/>
      <c r="W920" s="17">
        <f>(140.04-Q920)*100/140.04</f>
        <v>0.38560411311053416</v>
      </c>
      <c r="X920" s="14" t="s">
        <v>14</v>
      </c>
      <c r="Y920" s="14"/>
    </row>
    <row r="921" spans="1:25" x14ac:dyDescent="0.3">
      <c r="A921" s="14" t="s">
        <v>96</v>
      </c>
      <c r="B921" s="14" t="s">
        <v>92</v>
      </c>
      <c r="C921" s="15">
        <v>0.1</v>
      </c>
      <c r="D921" s="14"/>
      <c r="E921" s="14" t="s">
        <v>11</v>
      </c>
      <c r="F921" s="14"/>
      <c r="G921" s="14"/>
      <c r="H921" s="16"/>
      <c r="I921" s="14"/>
      <c r="J921" s="14"/>
      <c r="K921" s="14"/>
      <c r="L921" s="14"/>
      <c r="M921" s="14"/>
      <c r="N921" s="14"/>
      <c r="O921" s="14"/>
      <c r="P921" s="14"/>
      <c r="Q921" s="17">
        <v>180</v>
      </c>
      <c r="R921" s="14"/>
      <c r="S921" s="14"/>
      <c r="T921" s="17"/>
      <c r="U921" s="17"/>
      <c r="V921" s="17"/>
      <c r="W921" s="17">
        <f>(180.77-Q921)*100/180.77</f>
        <v>0.42595563423134936</v>
      </c>
      <c r="X921" s="14" t="s">
        <v>14</v>
      </c>
      <c r="Y921" s="14"/>
    </row>
    <row r="922" spans="1:25" x14ac:dyDescent="0.3">
      <c r="A922" s="14" t="s">
        <v>97</v>
      </c>
      <c r="B922" s="14" t="s">
        <v>94</v>
      </c>
      <c r="C922" s="15">
        <v>0.1</v>
      </c>
      <c r="D922" s="14"/>
      <c r="E922" s="14" t="s">
        <v>11</v>
      </c>
      <c r="F922" s="14"/>
      <c r="G922" s="14"/>
      <c r="H922" s="16"/>
      <c r="I922" s="14"/>
      <c r="J922" s="14"/>
      <c r="K922" s="14"/>
      <c r="L922" s="14"/>
      <c r="M922" s="14"/>
      <c r="N922" s="14"/>
      <c r="O922" s="14"/>
      <c r="P922" s="14"/>
      <c r="Q922" s="17">
        <v>254.13333333333333</v>
      </c>
      <c r="R922" s="14"/>
      <c r="S922" s="14"/>
      <c r="T922" s="17"/>
      <c r="U922" s="17"/>
      <c r="V922" s="17"/>
      <c r="W922" s="17">
        <f>(255.34-Q922)*100/255.34</f>
        <v>0.47257251768883751</v>
      </c>
      <c r="X922" s="14" t="s">
        <v>14</v>
      </c>
      <c r="Y922" s="14"/>
    </row>
    <row r="923" spans="1:25" x14ac:dyDescent="0.3">
      <c r="A923" t="s">
        <v>1800</v>
      </c>
      <c r="B923" t="s">
        <v>1801</v>
      </c>
      <c r="C923" s="7">
        <v>1.2</v>
      </c>
      <c r="D923" t="s">
        <v>10</v>
      </c>
      <c r="E923" t="s">
        <v>11</v>
      </c>
      <c r="F923" t="s">
        <v>1802</v>
      </c>
      <c r="H923" t="s">
        <v>1803</v>
      </c>
      <c r="N923">
        <v>1968872</v>
      </c>
      <c r="P923" s="8">
        <v>168.3</v>
      </c>
      <c r="Q923" s="8"/>
      <c r="R923" s="8"/>
      <c r="S923" s="8"/>
      <c r="T923" s="8">
        <v>162.5</v>
      </c>
      <c r="U923" s="8"/>
      <c r="V923" s="8"/>
      <c r="W923" s="5"/>
      <c r="X923" t="s">
        <v>14</v>
      </c>
      <c r="Y923" s="9" t="s">
        <v>15</v>
      </c>
    </row>
    <row r="924" spans="1:25" x14ac:dyDescent="0.3">
      <c r="A924" t="s">
        <v>1804</v>
      </c>
      <c r="B924" t="s">
        <v>1805</v>
      </c>
      <c r="C924" s="7">
        <v>7.8</v>
      </c>
      <c r="D924" t="s">
        <v>10</v>
      </c>
      <c r="E924" t="s">
        <v>11</v>
      </c>
      <c r="F924" t="s">
        <v>1806</v>
      </c>
      <c r="H924" t="s">
        <v>1807</v>
      </c>
      <c r="N924">
        <v>39171</v>
      </c>
      <c r="P924" s="8">
        <v>267.06666666666666</v>
      </c>
      <c r="Q924" s="8">
        <v>262.16666666666669</v>
      </c>
      <c r="R924" s="8"/>
      <c r="S924" s="8"/>
      <c r="T924" s="8"/>
      <c r="U924" s="8"/>
      <c r="V924" s="8">
        <v>267.3</v>
      </c>
      <c r="W924" s="5"/>
      <c r="X924" t="s">
        <v>14</v>
      </c>
      <c r="Y924" s="9" t="s">
        <v>15</v>
      </c>
    </row>
    <row r="925" spans="1:25" x14ac:dyDescent="0.3">
      <c r="A925" t="s">
        <v>1808</v>
      </c>
      <c r="B925" t="s">
        <v>399</v>
      </c>
      <c r="C925" s="7">
        <v>2.2999999999999998</v>
      </c>
      <c r="D925" t="s">
        <v>10</v>
      </c>
      <c r="E925" t="s">
        <v>11</v>
      </c>
      <c r="F925" t="s">
        <v>1809</v>
      </c>
      <c r="H925" t="s">
        <v>1810</v>
      </c>
      <c r="N925">
        <v>46713</v>
      </c>
      <c r="P925" s="8">
        <v>211.76666666666665</v>
      </c>
      <c r="Q925" s="8">
        <v>204.33333333333334</v>
      </c>
      <c r="R925" s="8"/>
      <c r="S925" s="8">
        <v>204.73333333333332</v>
      </c>
      <c r="T925" s="8">
        <v>200.1</v>
      </c>
      <c r="U925" s="8"/>
      <c r="V925" s="8"/>
      <c r="W925" s="5"/>
      <c r="X925" t="s">
        <v>14</v>
      </c>
      <c r="Y925" s="9" t="s">
        <v>15</v>
      </c>
    </row>
    <row r="926" spans="1:25" x14ac:dyDescent="0.3">
      <c r="A926" t="s">
        <v>1811</v>
      </c>
      <c r="B926" t="s">
        <v>983</v>
      </c>
      <c r="C926" s="7">
        <v>5.4</v>
      </c>
      <c r="D926" t="s">
        <v>10</v>
      </c>
      <c r="E926" t="s">
        <v>11</v>
      </c>
      <c r="F926" t="s">
        <v>1812</v>
      </c>
      <c r="H926" t="s">
        <v>1813</v>
      </c>
      <c r="N926">
        <v>182</v>
      </c>
      <c r="P926" s="8">
        <v>235.43333333333331</v>
      </c>
      <c r="Q926" s="8">
        <v>231.73333333333335</v>
      </c>
      <c r="R926" s="8"/>
      <c r="S926" s="8">
        <v>232.46666666666667</v>
      </c>
      <c r="T926" s="8"/>
      <c r="U926" s="8">
        <v>236.8</v>
      </c>
      <c r="V926" s="8">
        <v>239</v>
      </c>
      <c r="W926" s="5"/>
      <c r="X926" t="s">
        <v>14</v>
      </c>
      <c r="Y926" s="9" t="s">
        <v>15</v>
      </c>
    </row>
    <row r="927" spans="1:25" x14ac:dyDescent="0.3">
      <c r="A927" t="s">
        <v>1814</v>
      </c>
      <c r="B927" t="s">
        <v>1815</v>
      </c>
      <c r="C927" s="7">
        <v>5</v>
      </c>
      <c r="D927" t="s">
        <v>10</v>
      </c>
      <c r="E927" t="s">
        <v>11</v>
      </c>
      <c r="F927" t="s">
        <v>1816</v>
      </c>
      <c r="H927" t="s">
        <v>1817</v>
      </c>
      <c r="N927">
        <v>1968873</v>
      </c>
      <c r="P927" s="8">
        <v>218.33333333333334</v>
      </c>
      <c r="Q927" s="8">
        <v>213.23333333333335</v>
      </c>
      <c r="R927" s="8"/>
      <c r="S927" s="8">
        <v>213.23333333333335</v>
      </c>
      <c r="T927" s="8">
        <v>212.1</v>
      </c>
      <c r="U927" s="8"/>
      <c r="V927" s="8"/>
      <c r="W927" s="5"/>
      <c r="X927" t="s">
        <v>14</v>
      </c>
      <c r="Y927" s="9" t="s">
        <v>15</v>
      </c>
    </row>
    <row r="928" spans="1:25" x14ac:dyDescent="0.3">
      <c r="A928" t="s">
        <v>1818</v>
      </c>
      <c r="B928" t="s">
        <v>1819</v>
      </c>
      <c r="C928" s="7">
        <v>5.5</v>
      </c>
      <c r="D928" t="s">
        <v>10</v>
      </c>
      <c r="E928" t="s">
        <v>11</v>
      </c>
      <c r="F928" t="s">
        <v>1820</v>
      </c>
      <c r="H928" t="s">
        <v>1821</v>
      </c>
      <c r="N928">
        <v>1968875</v>
      </c>
      <c r="P928" s="8">
        <v>221.83333333333334</v>
      </c>
      <c r="Q928" s="8">
        <v>225.80000000000004</v>
      </c>
      <c r="R928" s="8"/>
      <c r="S928" s="8">
        <v>225.96666666666667</v>
      </c>
      <c r="T928" s="8">
        <v>219.3</v>
      </c>
      <c r="U928" s="8"/>
      <c r="V928" s="8"/>
      <c r="W928" s="5"/>
      <c r="X928" t="s">
        <v>14</v>
      </c>
      <c r="Y928" s="9" t="s">
        <v>15</v>
      </c>
    </row>
    <row r="929" spans="1:25" x14ac:dyDescent="0.3">
      <c r="A929" t="s">
        <v>218</v>
      </c>
      <c r="B929" t="s">
        <v>219</v>
      </c>
      <c r="C929" s="7">
        <v>18.899999999999999</v>
      </c>
      <c r="D929" t="s">
        <v>10</v>
      </c>
      <c r="E929" t="s">
        <v>11</v>
      </c>
      <c r="F929" t="s">
        <v>220</v>
      </c>
      <c r="H929" t="s">
        <v>221</v>
      </c>
      <c r="N929">
        <v>3907</v>
      </c>
      <c r="P929" s="8">
        <v>287.23333333333335</v>
      </c>
      <c r="Q929" s="8"/>
      <c r="R929" s="8">
        <v>268.79999999999995</v>
      </c>
      <c r="S929" s="8"/>
      <c r="T929" s="8"/>
      <c r="U929" s="8"/>
      <c r="V929" s="8"/>
      <c r="W929" s="5"/>
      <c r="X929" t="s">
        <v>14</v>
      </c>
      <c r="Y929" s="9" t="s">
        <v>15</v>
      </c>
    </row>
    <row r="930" spans="1:25" x14ac:dyDescent="0.3">
      <c r="A930" t="s">
        <v>1822</v>
      </c>
      <c r="B930" t="s">
        <v>1823</v>
      </c>
      <c r="C930" s="7">
        <v>16</v>
      </c>
      <c r="D930" t="s">
        <v>10</v>
      </c>
      <c r="E930" t="s">
        <v>11</v>
      </c>
      <c r="F930" t="s">
        <v>1824</v>
      </c>
      <c r="H930" t="s">
        <v>1825</v>
      </c>
      <c r="N930">
        <v>1968719</v>
      </c>
      <c r="P930" s="8">
        <v>274.83333333333331</v>
      </c>
      <c r="Q930" s="8">
        <v>278.76666666666665</v>
      </c>
      <c r="R930" s="8"/>
      <c r="S930" s="8">
        <v>278.53333333333336</v>
      </c>
      <c r="T930" s="8">
        <v>279.39999999999998</v>
      </c>
      <c r="U930" s="8">
        <v>272.39999999999998</v>
      </c>
      <c r="V930" s="8">
        <v>279</v>
      </c>
      <c r="W930" s="5"/>
      <c r="X930" t="s">
        <v>14</v>
      </c>
      <c r="Y930" s="9" t="s">
        <v>15</v>
      </c>
    </row>
    <row r="931" spans="1:25" x14ac:dyDescent="0.3">
      <c r="A931" t="s">
        <v>1826</v>
      </c>
      <c r="B931" t="s">
        <v>1827</v>
      </c>
      <c r="C931" s="7">
        <v>5.4</v>
      </c>
      <c r="D931" t="s">
        <v>10</v>
      </c>
      <c r="E931" t="s">
        <v>11</v>
      </c>
      <c r="F931" t="s">
        <v>1828</v>
      </c>
      <c r="H931" t="s">
        <v>1829</v>
      </c>
      <c r="N931">
        <v>1968871</v>
      </c>
      <c r="P931" s="8"/>
      <c r="Q931" s="8"/>
      <c r="R931" s="8"/>
      <c r="S931" s="8"/>
      <c r="T931" s="8">
        <v>243.2</v>
      </c>
      <c r="U931" s="8"/>
      <c r="V931" s="8"/>
      <c r="W931" s="5"/>
      <c r="X931" t="s">
        <v>14</v>
      </c>
      <c r="Y931" s="9" t="s">
        <v>15</v>
      </c>
    </row>
    <row r="932" spans="1:25" x14ac:dyDescent="0.3">
      <c r="A932" t="s">
        <v>1830</v>
      </c>
      <c r="B932" t="s">
        <v>1831</v>
      </c>
      <c r="C932" s="7">
        <v>1.8</v>
      </c>
      <c r="D932" t="s">
        <v>10</v>
      </c>
      <c r="E932" t="s">
        <v>11</v>
      </c>
      <c r="F932" t="s">
        <v>1832</v>
      </c>
      <c r="H932" t="s">
        <v>1833</v>
      </c>
      <c r="N932">
        <v>84700</v>
      </c>
      <c r="P932" s="8">
        <v>201.03333333333333</v>
      </c>
      <c r="Q932" s="8">
        <v>196.30000000000004</v>
      </c>
      <c r="R932" s="8"/>
      <c r="S932" s="8"/>
      <c r="T932" s="8">
        <v>206.8</v>
      </c>
      <c r="U932" s="8"/>
      <c r="V932" s="8">
        <v>210.2</v>
      </c>
      <c r="W932" s="5"/>
      <c r="X932" t="s">
        <v>14</v>
      </c>
      <c r="Y932" s="9" t="s">
        <v>15</v>
      </c>
    </row>
    <row r="933" spans="1:25" x14ac:dyDescent="0.3">
      <c r="A933" t="s">
        <v>1834</v>
      </c>
      <c r="B933" t="s">
        <v>275</v>
      </c>
      <c r="C933" s="7">
        <v>8.9</v>
      </c>
      <c r="D933" t="s">
        <v>10</v>
      </c>
      <c r="E933" t="s">
        <v>11</v>
      </c>
      <c r="F933" t="s">
        <v>1835</v>
      </c>
      <c r="H933" t="s">
        <v>1836</v>
      </c>
      <c r="N933">
        <v>3894</v>
      </c>
      <c r="P933" s="8"/>
      <c r="Q933" s="8">
        <v>215.33333333333334</v>
      </c>
      <c r="R933" s="8"/>
      <c r="S933" s="8"/>
      <c r="T933" s="8"/>
      <c r="U933" s="8"/>
      <c r="V933" s="8"/>
      <c r="W933" s="5"/>
      <c r="X933" t="s">
        <v>14</v>
      </c>
      <c r="Y933" s="9" t="s">
        <v>15</v>
      </c>
    </row>
    <row r="934" spans="1:25" x14ac:dyDescent="0.3">
      <c r="A934" t="s">
        <v>1837</v>
      </c>
      <c r="B934" t="s">
        <v>1354</v>
      </c>
      <c r="C934" s="7">
        <v>14.6</v>
      </c>
      <c r="D934" t="s">
        <v>10</v>
      </c>
      <c r="E934" t="s">
        <v>11</v>
      </c>
      <c r="F934" t="s">
        <v>1838</v>
      </c>
      <c r="H934" t="s">
        <v>1839</v>
      </c>
      <c r="N934">
        <v>263599</v>
      </c>
      <c r="P934" s="8">
        <v>248.26666666666665</v>
      </c>
      <c r="Q934" s="8">
        <v>255.03333333333333</v>
      </c>
      <c r="R934" s="8">
        <v>254.30000000000004</v>
      </c>
      <c r="S934" s="8">
        <v>256.33333333333337</v>
      </c>
      <c r="T934" s="8">
        <v>241.1</v>
      </c>
      <c r="U934" s="8"/>
      <c r="V934" s="8"/>
      <c r="W934" s="5"/>
      <c r="X934" t="s">
        <v>14</v>
      </c>
      <c r="Y934" s="9" t="s">
        <v>15</v>
      </c>
    </row>
    <row r="935" spans="1:25" x14ac:dyDescent="0.3">
      <c r="A935" t="s">
        <v>1840</v>
      </c>
      <c r="B935" t="s">
        <v>1239</v>
      </c>
      <c r="C935" s="7">
        <v>9.1</v>
      </c>
      <c r="D935" t="s">
        <v>10</v>
      </c>
      <c r="E935" t="s">
        <v>11</v>
      </c>
      <c r="F935" t="s">
        <v>1841</v>
      </c>
      <c r="H935" t="s">
        <v>1842</v>
      </c>
      <c r="N935">
        <v>1968878</v>
      </c>
      <c r="P935" s="8">
        <v>266.9666666666667</v>
      </c>
      <c r="Q935" s="8">
        <v>268.90000000000003</v>
      </c>
      <c r="R935" s="8"/>
      <c r="S935" s="8">
        <v>269.10000000000002</v>
      </c>
      <c r="T935" s="8">
        <v>271.7</v>
      </c>
      <c r="U935" s="8">
        <v>266.7</v>
      </c>
      <c r="V935" s="8">
        <v>271.10000000000002</v>
      </c>
      <c r="W935" s="5"/>
      <c r="X935" t="s">
        <v>14</v>
      </c>
      <c r="Y935" s="9" t="s">
        <v>15</v>
      </c>
    </row>
    <row r="936" spans="1:25" x14ac:dyDescent="0.3">
      <c r="A936" t="s">
        <v>1843</v>
      </c>
      <c r="B936" t="s">
        <v>1245</v>
      </c>
      <c r="C936" s="7">
        <v>7.3</v>
      </c>
      <c r="D936" t="s">
        <v>10</v>
      </c>
      <c r="E936" t="s">
        <v>11</v>
      </c>
      <c r="F936" t="s">
        <v>1844</v>
      </c>
      <c r="H936" t="s">
        <v>1845</v>
      </c>
      <c r="N936">
        <v>1968877</v>
      </c>
      <c r="P936" s="8">
        <v>252.4</v>
      </c>
      <c r="Q936" s="8">
        <v>253.76666666666665</v>
      </c>
      <c r="R936" s="8"/>
      <c r="S936" s="8">
        <v>254.16666666666666</v>
      </c>
      <c r="T936" s="8">
        <v>257</v>
      </c>
      <c r="U936" s="8"/>
      <c r="V936" s="8">
        <v>256.39999999999998</v>
      </c>
      <c r="W936" s="5"/>
      <c r="X936" t="s">
        <v>14</v>
      </c>
      <c r="Y936" s="9" t="s">
        <v>15</v>
      </c>
    </row>
    <row r="937" spans="1:25" x14ac:dyDescent="0.3">
      <c r="A937" t="s">
        <v>1846</v>
      </c>
      <c r="B937" t="s">
        <v>1159</v>
      </c>
      <c r="C937" s="7">
        <v>8.4</v>
      </c>
      <c r="D937" t="s">
        <v>10</v>
      </c>
      <c r="E937" t="s">
        <v>11</v>
      </c>
      <c r="F937" t="s">
        <v>1847</v>
      </c>
      <c r="H937" t="s">
        <v>1848</v>
      </c>
      <c r="N937">
        <v>1968876</v>
      </c>
      <c r="P937" s="8">
        <v>266.53333333333336</v>
      </c>
      <c r="Q937" s="8">
        <v>265.9666666666667</v>
      </c>
      <c r="R937" s="8">
        <v>265.73333333333335</v>
      </c>
      <c r="S937" s="8"/>
      <c r="T937" s="8"/>
      <c r="U937" s="8"/>
      <c r="V937" s="8">
        <v>270.10000000000002</v>
      </c>
      <c r="W937" s="5"/>
      <c r="Y937" s="9"/>
    </row>
    <row r="938" spans="1:25" x14ac:dyDescent="0.3">
      <c r="A938" t="s">
        <v>1849</v>
      </c>
      <c r="B938" t="s">
        <v>1850</v>
      </c>
      <c r="C938" s="7">
        <v>2.1</v>
      </c>
      <c r="D938" t="s">
        <v>10</v>
      </c>
      <c r="E938" t="s">
        <v>11</v>
      </c>
      <c r="F938" t="s">
        <v>1851</v>
      </c>
      <c r="H938" t="s">
        <v>1852</v>
      </c>
      <c r="N938">
        <v>1968874</v>
      </c>
      <c r="P938" s="8">
        <v>231.4</v>
      </c>
      <c r="Q938" s="8">
        <v>228.63333333333333</v>
      </c>
      <c r="R938" s="8"/>
      <c r="S938" s="8"/>
      <c r="T938" s="8">
        <v>235.1</v>
      </c>
      <c r="U938" s="8">
        <v>232.3</v>
      </c>
      <c r="V938" s="8">
        <v>234.4</v>
      </c>
      <c r="W938" s="5"/>
      <c r="Y938" s="9"/>
    </row>
    <row r="939" spans="1:25" x14ac:dyDescent="0.3">
      <c r="A939" t="s">
        <v>1853</v>
      </c>
      <c r="B939" t="s">
        <v>611</v>
      </c>
      <c r="C939" s="7">
        <v>1.1000000000000001</v>
      </c>
      <c r="D939" t="s">
        <v>10</v>
      </c>
      <c r="E939" t="s">
        <v>11</v>
      </c>
      <c r="F939" t="s">
        <v>1854</v>
      </c>
      <c r="H939" t="s">
        <v>1855</v>
      </c>
      <c r="N939">
        <v>205</v>
      </c>
      <c r="P939" s="8">
        <v>213.96666666666667</v>
      </c>
      <c r="Q939" s="8">
        <v>216.46666666666667</v>
      </c>
      <c r="R939" s="8">
        <v>216.23333333333335</v>
      </c>
      <c r="S939" s="8"/>
      <c r="T939" s="8">
        <v>207.7</v>
      </c>
      <c r="U939" s="8"/>
      <c r="V939" s="8"/>
      <c r="W939" s="5"/>
      <c r="Y939" s="9"/>
    </row>
    <row r="940" spans="1:25" x14ac:dyDescent="0.3">
      <c r="A940" t="s">
        <v>1856</v>
      </c>
      <c r="B940" t="s">
        <v>1548</v>
      </c>
      <c r="C940" s="7">
        <v>10.9</v>
      </c>
      <c r="D940" t="s">
        <v>10</v>
      </c>
      <c r="E940" t="s">
        <v>11</v>
      </c>
      <c r="F940" t="s">
        <v>1857</v>
      </c>
      <c r="H940" t="s">
        <v>1858</v>
      </c>
      <c r="N940">
        <v>303447</v>
      </c>
      <c r="P940" s="8">
        <v>240.26666666666665</v>
      </c>
      <c r="Q940" s="8"/>
      <c r="R940" s="8"/>
      <c r="S940" s="8"/>
      <c r="T940" s="8"/>
      <c r="U940" s="8"/>
      <c r="V940" s="8"/>
      <c r="W940" s="5"/>
      <c r="X940" t="s">
        <v>14</v>
      </c>
      <c r="Y940" s="9" t="s">
        <v>15</v>
      </c>
    </row>
    <row r="941" spans="1:25" x14ac:dyDescent="0.3">
      <c r="A941" s="10" t="s">
        <v>80</v>
      </c>
      <c r="B941" s="10" t="s">
        <v>81</v>
      </c>
      <c r="C941" s="11">
        <v>0.2</v>
      </c>
      <c r="D941" s="10" t="s">
        <v>10</v>
      </c>
      <c r="E941" s="10"/>
      <c r="F941" s="10"/>
      <c r="G941" s="10"/>
      <c r="H941" s="12"/>
      <c r="I941" s="10"/>
      <c r="J941" s="10"/>
      <c r="K941" s="10"/>
      <c r="L941" s="10"/>
      <c r="M941" s="10"/>
      <c r="N941" s="10"/>
      <c r="O941" s="10"/>
      <c r="P941" s="10"/>
      <c r="Q941" s="13">
        <v>153.6</v>
      </c>
      <c r="R941" s="10"/>
      <c r="S941" s="10"/>
      <c r="T941" s="13"/>
      <c r="U941" s="13"/>
      <c r="V941" s="13"/>
      <c r="W941" s="13">
        <f>(153.73-Q941)*100/153.73</f>
        <v>8.4563845703503199E-2</v>
      </c>
      <c r="X941" s="10" t="s">
        <v>14</v>
      </c>
      <c r="Y941" s="10"/>
    </row>
    <row r="942" spans="1:25" x14ac:dyDescent="0.3">
      <c r="A942" s="10" t="s">
        <v>82</v>
      </c>
      <c r="B942" s="10" t="s">
        <v>83</v>
      </c>
      <c r="C942" s="11">
        <v>0.1</v>
      </c>
      <c r="D942" s="10" t="s">
        <v>10</v>
      </c>
      <c r="E942" s="10"/>
      <c r="F942" s="10"/>
      <c r="G942" s="10"/>
      <c r="H942" s="12"/>
      <c r="I942" s="10"/>
      <c r="J942" s="10"/>
      <c r="K942" s="10"/>
      <c r="L942" s="10"/>
      <c r="M942" s="10"/>
      <c r="N942" s="10"/>
      <c r="O942" s="10"/>
      <c r="P942" s="10"/>
      <c r="Q942" s="13">
        <v>203.6</v>
      </c>
      <c r="R942" s="10"/>
      <c r="S942" s="10"/>
      <c r="T942" s="13"/>
      <c r="U942" s="13"/>
      <c r="V942" s="13"/>
      <c r="W942" s="13">
        <f>(Q942-202.96)*100/202.96</f>
        <v>0.31533307055576781</v>
      </c>
      <c r="X942" s="10" t="s">
        <v>14</v>
      </c>
      <c r="Y942" s="10"/>
    </row>
    <row r="943" spans="1:25" x14ac:dyDescent="0.3">
      <c r="A943" s="10" t="s">
        <v>84</v>
      </c>
      <c r="B943" s="10" t="s">
        <v>85</v>
      </c>
      <c r="C943" s="11">
        <v>0.1</v>
      </c>
      <c r="D943" s="10" t="s">
        <v>10</v>
      </c>
      <c r="E943" s="10"/>
      <c r="F943" s="10"/>
      <c r="G943" s="10"/>
      <c r="H943" s="12"/>
      <c r="I943" s="10"/>
      <c r="J943" s="10"/>
      <c r="K943" s="10"/>
      <c r="L943" s="10"/>
      <c r="M943" s="10"/>
      <c r="N943" s="10"/>
      <c r="O943" s="10"/>
      <c r="P943" s="10"/>
      <c r="Q943" s="13">
        <v>242.93333333333331</v>
      </c>
      <c r="R943" s="10"/>
      <c r="S943" s="10"/>
      <c r="T943" s="13"/>
      <c r="U943" s="13"/>
      <c r="V943" s="13"/>
      <c r="W943" s="13">
        <f>(243.64-Q943)*100/243.64</f>
        <v>0.29004542220763324</v>
      </c>
      <c r="X943" s="10" t="s">
        <v>14</v>
      </c>
      <c r="Y943" s="10"/>
    </row>
    <row r="944" spans="1:25" x14ac:dyDescent="0.3">
      <c r="A944" s="14" t="s">
        <v>86</v>
      </c>
      <c r="B944" s="14" t="s">
        <v>81</v>
      </c>
      <c r="C944" s="15">
        <v>0.2</v>
      </c>
      <c r="D944" s="14" t="s">
        <v>10</v>
      </c>
      <c r="E944" s="14"/>
      <c r="F944" s="14"/>
      <c r="G944" s="14"/>
      <c r="H944" s="16"/>
      <c r="I944" s="14"/>
      <c r="J944" s="14"/>
      <c r="K944" s="14"/>
      <c r="L944" s="14"/>
      <c r="M944" s="14"/>
      <c r="N944" s="14"/>
      <c r="O944" s="14"/>
      <c r="P944" s="14"/>
      <c r="Q944" s="17">
        <v>153.36666666666667</v>
      </c>
      <c r="R944" s="14"/>
      <c r="S944" s="14"/>
      <c r="T944" s="17"/>
      <c r="U944" s="17"/>
      <c r="V944" s="17"/>
      <c r="W944" s="17">
        <f>(153.73-Q944)*100/153.73</f>
        <v>0.23634510722260818</v>
      </c>
      <c r="X944" s="14" t="s">
        <v>14</v>
      </c>
      <c r="Y944" s="14"/>
    </row>
    <row r="945" spans="1:25" x14ac:dyDescent="0.3">
      <c r="A945" s="14" t="s">
        <v>87</v>
      </c>
      <c r="B945" s="14" t="s">
        <v>83</v>
      </c>
      <c r="C945" s="15">
        <v>0.1</v>
      </c>
      <c r="D945" s="14" t="s">
        <v>10</v>
      </c>
      <c r="E945" s="14"/>
      <c r="F945" s="14"/>
      <c r="G945" s="14"/>
      <c r="H945" s="16"/>
      <c r="I945" s="14"/>
      <c r="J945" s="14"/>
      <c r="K945" s="14"/>
      <c r="L945" s="14"/>
      <c r="M945" s="14"/>
      <c r="N945" s="14"/>
      <c r="O945" s="14"/>
      <c r="P945" s="14"/>
      <c r="Q945" s="17">
        <v>204.03333333333333</v>
      </c>
      <c r="R945" s="14"/>
      <c r="S945" s="14"/>
      <c r="T945" s="17"/>
      <c r="U945" s="17"/>
      <c r="V945" s="17"/>
      <c r="W945" s="17">
        <f>(Q945-202.96)*100/202.96</f>
        <v>0.52883983707790871</v>
      </c>
      <c r="X945" s="14" t="s">
        <v>14</v>
      </c>
      <c r="Y945" s="14"/>
    </row>
    <row r="946" spans="1:25" x14ac:dyDescent="0.3">
      <c r="A946" s="14" t="s">
        <v>88</v>
      </c>
      <c r="B946" s="14" t="s">
        <v>85</v>
      </c>
      <c r="C946" s="15">
        <v>0.1</v>
      </c>
      <c r="D946" s="14" t="s">
        <v>10</v>
      </c>
      <c r="E946" s="14"/>
      <c r="F946" s="14"/>
      <c r="G946" s="14"/>
      <c r="H946" s="16"/>
      <c r="I946" s="14"/>
      <c r="J946" s="14"/>
      <c r="K946" s="14"/>
      <c r="L946" s="14"/>
      <c r="M946" s="14"/>
      <c r="N946" s="14"/>
      <c r="O946" s="14"/>
      <c r="P946" s="14"/>
      <c r="Q946" s="17">
        <v>244.16666666666666</v>
      </c>
      <c r="R946" s="14"/>
      <c r="S946" s="14"/>
      <c r="T946" s="17"/>
      <c r="U946" s="17"/>
      <c r="V946" s="17"/>
      <c r="W946" s="17">
        <f>(Q946-243.64)*100/243.64</f>
        <v>0.21616592787172503</v>
      </c>
      <c r="X946" s="14" t="s">
        <v>14</v>
      </c>
      <c r="Y946" s="14"/>
    </row>
    <row r="947" spans="1:25" x14ac:dyDescent="0.3">
      <c r="A947" s="10" t="s">
        <v>89</v>
      </c>
      <c r="B947" s="10" t="s">
        <v>90</v>
      </c>
      <c r="C947" s="11">
        <v>0.1</v>
      </c>
      <c r="D947" s="10"/>
      <c r="E947" s="10" t="s">
        <v>11</v>
      </c>
      <c r="F947" s="10"/>
      <c r="G947" s="10"/>
      <c r="H947" s="12"/>
      <c r="I947" s="10"/>
      <c r="J947" s="10"/>
      <c r="K947" s="10"/>
      <c r="L947" s="10"/>
      <c r="M947" s="10"/>
      <c r="N947" s="10"/>
      <c r="O947" s="10"/>
      <c r="P947" s="10"/>
      <c r="Q947" s="13">
        <v>140.06666666666669</v>
      </c>
      <c r="R947" s="10"/>
      <c r="S947" s="10"/>
      <c r="T947" s="13"/>
      <c r="U947" s="13"/>
      <c r="V947" s="13"/>
      <c r="W947" s="13">
        <f>(140.1-140.04)*100/140.04</f>
        <v>4.2844901456728278E-2</v>
      </c>
      <c r="X947" s="10" t="s">
        <v>14</v>
      </c>
      <c r="Y947" s="10"/>
    </row>
    <row r="948" spans="1:25" x14ac:dyDescent="0.3">
      <c r="A948" s="10" t="s">
        <v>91</v>
      </c>
      <c r="B948" s="10" t="s">
        <v>92</v>
      </c>
      <c r="C948" s="11">
        <v>0.1</v>
      </c>
      <c r="D948" s="10"/>
      <c r="E948" s="10" t="s">
        <v>11</v>
      </c>
      <c r="F948" s="10"/>
      <c r="G948" s="10"/>
      <c r="H948" s="12"/>
      <c r="I948" s="10"/>
      <c r="J948" s="10"/>
      <c r="K948" s="10"/>
      <c r="L948" s="10"/>
      <c r="M948" s="10"/>
      <c r="N948" s="10"/>
      <c r="O948" s="10"/>
      <c r="P948" s="10"/>
      <c r="Q948" s="13">
        <v>180.83333333333334</v>
      </c>
      <c r="R948" s="10"/>
      <c r="S948" s="10"/>
      <c r="T948" s="13"/>
      <c r="U948" s="13"/>
      <c r="V948" s="13"/>
      <c r="W948" s="13">
        <f>(Q948-180.77)*100/180.77</f>
        <v>3.5035311906473736E-2</v>
      </c>
      <c r="X948" s="10" t="s">
        <v>14</v>
      </c>
      <c r="Y948" s="10"/>
    </row>
    <row r="949" spans="1:25" x14ac:dyDescent="0.3">
      <c r="A949" s="10" t="s">
        <v>93</v>
      </c>
      <c r="B949" s="10" t="s">
        <v>94</v>
      </c>
      <c r="C949" s="11">
        <v>0.1</v>
      </c>
      <c r="D949" s="10"/>
      <c r="E949" s="10" t="s">
        <v>11</v>
      </c>
      <c r="F949" s="10"/>
      <c r="G949" s="10"/>
      <c r="H949" s="12"/>
      <c r="I949" s="10"/>
      <c r="J949" s="10"/>
      <c r="K949" s="10"/>
      <c r="L949" s="10"/>
      <c r="M949" s="10"/>
      <c r="N949" s="10"/>
      <c r="O949" s="10"/>
      <c r="P949" s="10"/>
      <c r="Q949" s="13">
        <v>255.43333333333331</v>
      </c>
      <c r="R949" s="10"/>
      <c r="S949" s="10"/>
      <c r="T949" s="13"/>
      <c r="U949" s="13"/>
      <c r="V949" s="13"/>
      <c r="W949" s="13">
        <f>(255.37-255.34)*100/255.34</f>
        <v>1.1749040495026685E-2</v>
      </c>
      <c r="X949" s="10" t="s">
        <v>14</v>
      </c>
      <c r="Y949" s="10"/>
    </row>
    <row r="950" spans="1:25" x14ac:dyDescent="0.3">
      <c r="A950" s="14" t="s">
        <v>95</v>
      </c>
      <c r="B950" s="14" t="s">
        <v>90</v>
      </c>
      <c r="C950" s="15">
        <v>0.1</v>
      </c>
      <c r="D950" s="14"/>
      <c r="E950" s="14" t="s">
        <v>11</v>
      </c>
      <c r="F950" s="14"/>
      <c r="G950" s="14"/>
      <c r="H950" s="16"/>
      <c r="I950" s="14"/>
      <c r="J950" s="14"/>
      <c r="K950" s="14"/>
      <c r="L950" s="14"/>
      <c r="M950" s="14"/>
      <c r="N950" s="14"/>
      <c r="O950" s="14"/>
      <c r="P950" s="14"/>
      <c r="Q950" s="17">
        <v>139.5</v>
      </c>
      <c r="R950" s="14"/>
      <c r="S950" s="14"/>
      <c r="T950" s="17"/>
      <c r="U950" s="17"/>
      <c r="V950" s="17"/>
      <c r="W950" s="17">
        <f>(140.04-Q950)*100/140.04</f>
        <v>0.38560411311053416</v>
      </c>
      <c r="X950" s="14" t="s">
        <v>14</v>
      </c>
      <c r="Y950" s="14"/>
    </row>
    <row r="951" spans="1:25" x14ac:dyDescent="0.3">
      <c r="A951" s="14" t="s">
        <v>96</v>
      </c>
      <c r="B951" s="14" t="s">
        <v>92</v>
      </c>
      <c r="C951" s="15">
        <v>0.1</v>
      </c>
      <c r="D951" s="14"/>
      <c r="E951" s="14" t="s">
        <v>11</v>
      </c>
      <c r="F951" s="14"/>
      <c r="G951" s="14"/>
      <c r="H951" s="16"/>
      <c r="I951" s="14"/>
      <c r="J951" s="14"/>
      <c r="K951" s="14"/>
      <c r="L951" s="14"/>
      <c r="M951" s="14"/>
      <c r="N951" s="14"/>
      <c r="O951" s="14"/>
      <c r="P951" s="14"/>
      <c r="Q951" s="17">
        <v>180</v>
      </c>
      <c r="R951" s="14"/>
      <c r="S951" s="14"/>
      <c r="T951" s="17"/>
      <c r="U951" s="17"/>
      <c r="V951" s="17"/>
      <c r="W951" s="17">
        <f>(180.77-Q951)*100/180.77</f>
        <v>0.42595563423134936</v>
      </c>
      <c r="X951" s="14" t="s">
        <v>14</v>
      </c>
      <c r="Y951" s="14"/>
    </row>
    <row r="952" spans="1:25" x14ac:dyDescent="0.3">
      <c r="A952" s="14" t="s">
        <v>97</v>
      </c>
      <c r="B952" s="14" t="s">
        <v>94</v>
      </c>
      <c r="C952" s="15">
        <v>0.1</v>
      </c>
      <c r="D952" s="14"/>
      <c r="E952" s="14" t="s">
        <v>11</v>
      </c>
      <c r="F952" s="14"/>
      <c r="G952" s="14"/>
      <c r="H952" s="16"/>
      <c r="I952" s="14"/>
      <c r="J952" s="14"/>
      <c r="K952" s="14"/>
      <c r="L952" s="14"/>
      <c r="M952" s="14"/>
      <c r="N952" s="14"/>
      <c r="O952" s="14"/>
      <c r="P952" s="14"/>
      <c r="Q952" s="17">
        <v>254.13333333333333</v>
      </c>
      <c r="R952" s="14"/>
      <c r="S952" s="14"/>
      <c r="T952" s="17"/>
      <c r="U952" s="17"/>
      <c r="V952" s="17"/>
      <c r="W952" s="17">
        <f>(255.34-Q952)*100/255.34</f>
        <v>0.47257251768883751</v>
      </c>
      <c r="X952" s="14" t="s">
        <v>14</v>
      </c>
      <c r="Y952" s="14"/>
    </row>
    <row r="953" spans="1:25" x14ac:dyDescent="0.3">
      <c r="A953" t="s">
        <v>1859</v>
      </c>
      <c r="B953" t="s">
        <v>1860</v>
      </c>
      <c r="C953" s="7">
        <v>6.2</v>
      </c>
      <c r="D953" t="s">
        <v>10</v>
      </c>
      <c r="E953" t="s">
        <v>11</v>
      </c>
      <c r="F953" t="s">
        <v>1861</v>
      </c>
      <c r="H953" t="s">
        <v>1862</v>
      </c>
      <c r="N953">
        <v>45204</v>
      </c>
      <c r="P953" s="8">
        <v>253.76666666666665</v>
      </c>
      <c r="Q953" s="8">
        <v>248.33333333333334</v>
      </c>
      <c r="R953" s="8"/>
      <c r="S953" s="8"/>
      <c r="T953" s="8"/>
      <c r="U953" s="8"/>
      <c r="V953" s="8">
        <v>255.26666666666665</v>
      </c>
      <c r="W953" s="5"/>
      <c r="X953" t="s">
        <v>14</v>
      </c>
      <c r="Y953" s="9" t="s">
        <v>15</v>
      </c>
    </row>
    <row r="954" spans="1:25" x14ac:dyDescent="0.3">
      <c r="A954" t="s">
        <v>1863</v>
      </c>
      <c r="B954" t="s">
        <v>1864</v>
      </c>
      <c r="C954" s="7">
        <v>2.5</v>
      </c>
      <c r="D954" t="s">
        <v>10</v>
      </c>
      <c r="E954" t="s">
        <v>11</v>
      </c>
      <c r="F954" t="s">
        <v>1865</v>
      </c>
      <c r="H954" t="s">
        <v>1866</v>
      </c>
      <c r="N954">
        <v>46724</v>
      </c>
      <c r="P954" s="8">
        <v>217.03333333333333</v>
      </c>
      <c r="Q954" s="8">
        <v>212.93333333333331</v>
      </c>
      <c r="R954" s="8"/>
      <c r="S954" s="8">
        <v>213.19999999999996</v>
      </c>
      <c r="T954" s="8">
        <v>209.4</v>
      </c>
      <c r="U954" s="8"/>
      <c r="V954" s="8"/>
      <c r="W954" s="5"/>
      <c r="X954" t="s">
        <v>14</v>
      </c>
      <c r="Y954" s="9" t="s">
        <v>15</v>
      </c>
    </row>
    <row r="955" spans="1:25" x14ac:dyDescent="0.3">
      <c r="A955" t="s">
        <v>1867</v>
      </c>
      <c r="B955" t="s">
        <v>790</v>
      </c>
      <c r="C955" s="7">
        <v>9</v>
      </c>
      <c r="D955" t="s">
        <v>10</v>
      </c>
      <c r="E955" t="s">
        <v>11</v>
      </c>
      <c r="F955" t="s">
        <v>1868</v>
      </c>
      <c r="H955" t="s">
        <v>1869</v>
      </c>
      <c r="N955">
        <v>40836</v>
      </c>
      <c r="P955" s="8"/>
      <c r="Q955" s="8">
        <v>276.66666666666669</v>
      </c>
      <c r="R955" s="8">
        <v>276.4666666666667</v>
      </c>
      <c r="S955" s="8"/>
      <c r="T955" s="8">
        <v>260.09999999999997</v>
      </c>
      <c r="U955" s="8"/>
      <c r="V955" s="8"/>
      <c r="W955" s="5"/>
      <c r="X955" t="s">
        <v>14</v>
      </c>
      <c r="Y955" s="9" t="s">
        <v>15</v>
      </c>
    </row>
    <row r="956" spans="1:25" x14ac:dyDescent="0.3">
      <c r="A956" t="s">
        <v>1870</v>
      </c>
      <c r="B956" t="s">
        <v>1871</v>
      </c>
      <c r="C956" s="7">
        <v>13.7</v>
      </c>
      <c r="D956" t="s">
        <v>10</v>
      </c>
      <c r="E956" t="s">
        <v>11</v>
      </c>
      <c r="F956" t="s">
        <v>1872</v>
      </c>
      <c r="H956" t="s">
        <v>1873</v>
      </c>
      <c r="N956">
        <v>1968886</v>
      </c>
      <c r="P956" s="8">
        <v>278.13333333333333</v>
      </c>
      <c r="Q956" s="8"/>
      <c r="R956" s="8">
        <v>281.5333333333333</v>
      </c>
      <c r="S956" s="8"/>
      <c r="T956" s="8">
        <v>277.76666666666671</v>
      </c>
      <c r="U956" s="8"/>
      <c r="V956" s="8"/>
      <c r="W956" s="5"/>
      <c r="X956" t="s">
        <v>14</v>
      </c>
      <c r="Y956" s="9" t="s">
        <v>15</v>
      </c>
    </row>
    <row r="957" spans="1:25" x14ac:dyDescent="0.3">
      <c r="A957" t="s">
        <v>1874</v>
      </c>
      <c r="B957" t="s">
        <v>338</v>
      </c>
      <c r="C957" s="7">
        <v>12.4</v>
      </c>
      <c r="D957" t="s">
        <v>10</v>
      </c>
      <c r="E957" t="s">
        <v>11</v>
      </c>
      <c r="F957" t="s">
        <v>1875</v>
      </c>
      <c r="H957" t="s">
        <v>1876</v>
      </c>
      <c r="N957">
        <v>59479</v>
      </c>
      <c r="P957" s="8">
        <v>290.13333333333333</v>
      </c>
      <c r="Q957" s="8">
        <v>287</v>
      </c>
      <c r="R957" s="8"/>
      <c r="S957" s="8"/>
      <c r="T957" s="8"/>
      <c r="U957" s="8"/>
      <c r="V957" s="8">
        <v>290.26666666666671</v>
      </c>
      <c r="W957" s="5"/>
      <c r="X957" t="s">
        <v>14</v>
      </c>
      <c r="Y957" s="9" t="s">
        <v>15</v>
      </c>
    </row>
    <row r="958" spans="1:25" x14ac:dyDescent="0.3">
      <c r="A958" t="s">
        <v>1877</v>
      </c>
      <c r="B958" t="s">
        <v>350</v>
      </c>
      <c r="C958" s="7">
        <v>11</v>
      </c>
      <c r="D958" t="s">
        <v>10</v>
      </c>
      <c r="E958" t="s">
        <v>11</v>
      </c>
      <c r="F958" t="s">
        <v>1878</v>
      </c>
      <c r="H958" t="s">
        <v>1879</v>
      </c>
      <c r="N958">
        <v>1968888</v>
      </c>
      <c r="P958" s="8">
        <v>287.03333333333336</v>
      </c>
      <c r="Q958" s="8">
        <v>290.93333333333334</v>
      </c>
      <c r="R958" s="8">
        <v>290.5333333333333</v>
      </c>
      <c r="S958" s="8">
        <v>290.06666666666666</v>
      </c>
      <c r="T958" s="8">
        <v>283.73333333333335</v>
      </c>
      <c r="U958" s="8"/>
      <c r="V958" s="8"/>
      <c r="W958" s="5"/>
      <c r="X958" t="s">
        <v>14</v>
      </c>
      <c r="Y958" s="9" t="s">
        <v>15</v>
      </c>
    </row>
    <row r="959" spans="1:25" x14ac:dyDescent="0.3">
      <c r="A959" t="s">
        <v>1880</v>
      </c>
      <c r="B959" t="s">
        <v>503</v>
      </c>
      <c r="C959" s="7">
        <v>16.100000000000001</v>
      </c>
      <c r="D959" t="s">
        <v>10</v>
      </c>
      <c r="E959" t="s">
        <v>11</v>
      </c>
      <c r="F959" t="s">
        <v>1881</v>
      </c>
      <c r="H959" t="s">
        <v>1882</v>
      </c>
      <c r="N959">
        <v>39717</v>
      </c>
      <c r="P959" s="8">
        <v>306.9666666666667</v>
      </c>
      <c r="Q959" s="8">
        <v>303.93333333333334</v>
      </c>
      <c r="R959" s="8"/>
      <c r="S959" s="8"/>
      <c r="T959" s="8"/>
      <c r="U959" s="8">
        <v>306.2</v>
      </c>
      <c r="V959" s="8">
        <v>306.93333333333334</v>
      </c>
      <c r="W959" s="5"/>
      <c r="X959" t="s">
        <v>14</v>
      </c>
      <c r="Y959" s="9" t="s">
        <v>15</v>
      </c>
    </row>
    <row r="960" spans="1:25" x14ac:dyDescent="0.3">
      <c r="A960" t="s">
        <v>1883</v>
      </c>
      <c r="B960" t="s">
        <v>1823</v>
      </c>
      <c r="C960" s="7">
        <v>15.8</v>
      </c>
      <c r="D960" t="s">
        <v>10</v>
      </c>
      <c r="E960" t="s">
        <v>11</v>
      </c>
      <c r="F960" t="s">
        <v>1884</v>
      </c>
      <c r="H960" t="s">
        <v>1885</v>
      </c>
      <c r="N960">
        <v>1968720</v>
      </c>
      <c r="P960" s="8">
        <v>273.9666666666667</v>
      </c>
      <c r="Q960" s="8">
        <v>278.2</v>
      </c>
      <c r="R960" s="8"/>
      <c r="S960" s="8">
        <v>278.3</v>
      </c>
      <c r="T960" s="8">
        <v>279.7</v>
      </c>
      <c r="U960" s="8">
        <v>272.76666666666665</v>
      </c>
      <c r="V960" s="8">
        <v>279.13333333333338</v>
      </c>
      <c r="W960" s="5"/>
      <c r="X960" t="s">
        <v>14</v>
      </c>
      <c r="Y960" s="9" t="s">
        <v>15</v>
      </c>
    </row>
    <row r="961" spans="1:25" x14ac:dyDescent="0.3">
      <c r="A961" t="s">
        <v>1886</v>
      </c>
      <c r="B961" t="s">
        <v>987</v>
      </c>
      <c r="C961" s="7">
        <v>4.2</v>
      </c>
      <c r="D961" t="s">
        <v>10</v>
      </c>
      <c r="E961" t="s">
        <v>11</v>
      </c>
      <c r="F961" t="s">
        <v>1887</v>
      </c>
      <c r="H961" t="s">
        <v>1888</v>
      </c>
      <c r="N961">
        <v>1968881</v>
      </c>
      <c r="P961" s="8">
        <v>236.1</v>
      </c>
      <c r="Q961" s="8">
        <v>235.6</v>
      </c>
      <c r="R961" s="8">
        <v>235.19999999999996</v>
      </c>
      <c r="S961" s="8">
        <v>235.96666666666667</v>
      </c>
      <c r="T961" s="8">
        <v>221.79999999999998</v>
      </c>
      <c r="U961" s="8"/>
      <c r="V961" s="8"/>
      <c r="W961" s="5"/>
      <c r="X961" t="s">
        <v>14</v>
      </c>
      <c r="Y961" s="9" t="s">
        <v>15</v>
      </c>
    </row>
    <row r="962" spans="1:25" x14ac:dyDescent="0.3">
      <c r="A962" t="s">
        <v>1889</v>
      </c>
      <c r="B962" t="s">
        <v>1890</v>
      </c>
      <c r="C962" s="7">
        <v>8.6999999999999993</v>
      </c>
      <c r="D962" t="s">
        <v>10</v>
      </c>
      <c r="E962" t="s">
        <v>11</v>
      </c>
      <c r="F962" t="s">
        <v>1891</v>
      </c>
      <c r="H962" t="s">
        <v>1892</v>
      </c>
      <c r="N962">
        <v>1968887</v>
      </c>
      <c r="P962" s="8"/>
      <c r="Q962" s="8"/>
      <c r="R962" s="8">
        <v>299.03333333333336</v>
      </c>
      <c r="S962" s="8"/>
      <c r="T962" s="8"/>
      <c r="U962" s="8"/>
      <c r="V962" s="8"/>
      <c r="W962" s="5"/>
      <c r="X962" t="s">
        <v>14</v>
      </c>
      <c r="Y962" s="9" t="s">
        <v>15</v>
      </c>
    </row>
    <row r="963" spans="1:25" x14ac:dyDescent="0.3">
      <c r="A963" t="s">
        <v>1893</v>
      </c>
      <c r="B963" t="s">
        <v>275</v>
      </c>
      <c r="C963" s="7">
        <v>9.5</v>
      </c>
      <c r="D963" t="s">
        <v>10</v>
      </c>
      <c r="E963" t="s">
        <v>11</v>
      </c>
      <c r="F963" t="s">
        <v>1894</v>
      </c>
      <c r="H963" t="s">
        <v>1895</v>
      </c>
      <c r="N963">
        <v>3897</v>
      </c>
      <c r="P963" s="8">
        <v>233.36666666666667</v>
      </c>
      <c r="Q963" s="8"/>
      <c r="R963" s="8"/>
      <c r="S963" s="8"/>
      <c r="T963" s="8"/>
      <c r="U963" s="8"/>
      <c r="V963" s="8"/>
      <c r="W963" s="5"/>
      <c r="X963" t="s">
        <v>14</v>
      </c>
      <c r="Y963" s="9" t="s">
        <v>15</v>
      </c>
    </row>
    <row r="964" spans="1:25" x14ac:dyDescent="0.3">
      <c r="A964" t="s">
        <v>1896</v>
      </c>
      <c r="B964" t="s">
        <v>1897</v>
      </c>
      <c r="C964" s="7">
        <v>11.6</v>
      </c>
      <c r="D964" t="s">
        <v>10</v>
      </c>
      <c r="E964" t="s">
        <v>11</v>
      </c>
      <c r="F964" t="s">
        <v>1898</v>
      </c>
      <c r="H964" t="s">
        <v>1899</v>
      </c>
      <c r="N964">
        <v>1968885</v>
      </c>
      <c r="P964" s="8">
        <v>279.39999999999998</v>
      </c>
      <c r="Q964" s="8">
        <v>282.4666666666667</v>
      </c>
      <c r="R964" s="8"/>
      <c r="S964" s="8"/>
      <c r="T964" s="8"/>
      <c r="U964" s="8"/>
      <c r="V964" s="8">
        <v>284.36666666666662</v>
      </c>
      <c r="W964" s="5"/>
      <c r="X964" t="s">
        <v>14</v>
      </c>
      <c r="Y964" s="9" t="s">
        <v>15</v>
      </c>
    </row>
    <row r="965" spans="1:25" x14ac:dyDescent="0.3">
      <c r="A965" t="s">
        <v>1900</v>
      </c>
      <c r="B965" t="s">
        <v>1901</v>
      </c>
      <c r="C965" s="7">
        <v>7.4</v>
      </c>
      <c r="D965" t="s">
        <v>10</v>
      </c>
      <c r="E965" t="s">
        <v>11</v>
      </c>
      <c r="F965" t="s">
        <v>1902</v>
      </c>
      <c r="H965" t="s">
        <v>1903</v>
      </c>
      <c r="N965">
        <v>1968884</v>
      </c>
      <c r="P965" s="8">
        <v>271.90000000000003</v>
      </c>
      <c r="Q965" s="8">
        <v>263.06666666666666</v>
      </c>
      <c r="R965" s="8"/>
      <c r="S965" s="8"/>
      <c r="T965" s="8"/>
      <c r="U965" s="8"/>
      <c r="V965" s="8">
        <v>280.26666666666671</v>
      </c>
      <c r="W965" s="5"/>
      <c r="X965" t="s">
        <v>14</v>
      </c>
      <c r="Y965" s="9" t="s">
        <v>15</v>
      </c>
    </row>
    <row r="966" spans="1:25" x14ac:dyDescent="0.3">
      <c r="A966" t="s">
        <v>1904</v>
      </c>
      <c r="B966" t="s">
        <v>1905</v>
      </c>
      <c r="C966" s="7">
        <v>8.1999999999999993</v>
      </c>
      <c r="D966" t="s">
        <v>10</v>
      </c>
      <c r="E966" t="s">
        <v>11</v>
      </c>
      <c r="F966" t="s">
        <v>1906</v>
      </c>
      <c r="H966" t="s">
        <v>1907</v>
      </c>
      <c r="N966">
        <v>1968882</v>
      </c>
      <c r="P966" s="8">
        <v>263.40000000000003</v>
      </c>
      <c r="Q966" s="8">
        <v>254.5333333333333</v>
      </c>
      <c r="R966" s="8"/>
      <c r="S966" s="8"/>
      <c r="T966" s="8"/>
      <c r="U966" s="8"/>
      <c r="V966" s="8"/>
      <c r="W966" s="5"/>
      <c r="X966" t="s">
        <v>14</v>
      </c>
      <c r="Y966" s="9" t="s">
        <v>15</v>
      </c>
    </row>
    <row r="967" spans="1:25" x14ac:dyDescent="0.3">
      <c r="A967" t="s">
        <v>1908</v>
      </c>
      <c r="B967" t="s">
        <v>1909</v>
      </c>
      <c r="C967" s="7">
        <v>4.5</v>
      </c>
      <c r="D967" t="s">
        <v>10</v>
      </c>
      <c r="E967" t="s">
        <v>11</v>
      </c>
      <c r="F967" t="s">
        <v>1910</v>
      </c>
      <c r="H967" t="s">
        <v>1911</v>
      </c>
      <c r="N967">
        <v>1968880</v>
      </c>
      <c r="P967" s="8">
        <v>222.56666666666669</v>
      </c>
      <c r="Q967" s="8">
        <v>213.73333333333335</v>
      </c>
      <c r="R967" s="8"/>
      <c r="S967" s="8"/>
      <c r="T967" s="8"/>
      <c r="U967" s="8"/>
      <c r="V967" s="8"/>
      <c r="W967" s="5"/>
      <c r="X967" t="s">
        <v>14</v>
      </c>
      <c r="Y967" s="9" t="s">
        <v>15</v>
      </c>
    </row>
    <row r="968" spans="1:25" x14ac:dyDescent="0.3">
      <c r="A968" t="s">
        <v>1912</v>
      </c>
      <c r="B968" t="s">
        <v>944</v>
      </c>
      <c r="C968" s="7">
        <v>1.9</v>
      </c>
      <c r="D968" t="s">
        <v>10</v>
      </c>
      <c r="E968" t="s">
        <v>11</v>
      </c>
      <c r="F968" t="s">
        <v>1913</v>
      </c>
      <c r="H968" t="s">
        <v>1914</v>
      </c>
      <c r="N968">
        <v>427</v>
      </c>
      <c r="P968" s="8">
        <v>227.03333333333333</v>
      </c>
      <c r="Q968" s="8">
        <v>221.53333333333333</v>
      </c>
      <c r="R968" s="8"/>
      <c r="S968" s="8">
        <v>221.93333333333331</v>
      </c>
      <c r="T968" s="8">
        <v>226.86666666666667</v>
      </c>
      <c r="U968" s="8"/>
      <c r="V968" s="8">
        <v>226.1</v>
      </c>
      <c r="W968" s="5"/>
      <c r="X968" t="s">
        <v>14</v>
      </c>
      <c r="Y968" s="9" t="s">
        <v>15</v>
      </c>
    </row>
    <row r="969" spans="1:25" x14ac:dyDescent="0.3">
      <c r="A969" t="s">
        <v>1915</v>
      </c>
      <c r="B969" t="s">
        <v>1916</v>
      </c>
      <c r="C969" s="7">
        <v>13.7</v>
      </c>
      <c r="D969" t="s">
        <v>10</v>
      </c>
      <c r="E969" t="s">
        <v>11</v>
      </c>
      <c r="F969" t="s">
        <v>1917</v>
      </c>
      <c r="H969" t="s">
        <v>1918</v>
      </c>
      <c r="N969">
        <v>1968883</v>
      </c>
      <c r="P969" s="8">
        <v>251.16666666666666</v>
      </c>
      <c r="Q969" s="8">
        <v>257.40000000000003</v>
      </c>
      <c r="R969" s="8"/>
      <c r="S969" s="8"/>
      <c r="T969" s="8"/>
      <c r="U969" s="8">
        <v>250.13333333333333</v>
      </c>
      <c r="V969" s="8">
        <v>257.03333333333336</v>
      </c>
      <c r="W969" s="5"/>
      <c r="X969" t="s">
        <v>14</v>
      </c>
      <c r="Y969" s="9" t="s">
        <v>15</v>
      </c>
    </row>
    <row r="970" spans="1:25" x14ac:dyDescent="0.3">
      <c r="A970" t="s">
        <v>1919</v>
      </c>
      <c r="B970" t="s">
        <v>611</v>
      </c>
      <c r="C970" s="7">
        <v>1.6</v>
      </c>
      <c r="D970" t="s">
        <v>10</v>
      </c>
      <c r="E970" t="s">
        <v>11</v>
      </c>
      <c r="F970" t="s">
        <v>1920</v>
      </c>
      <c r="H970" t="s">
        <v>1921</v>
      </c>
      <c r="N970">
        <v>1967827</v>
      </c>
      <c r="P970" s="8">
        <v>210.96666666666667</v>
      </c>
      <c r="Q970" s="8">
        <v>206</v>
      </c>
      <c r="R970" s="8">
        <v>213.73333333333335</v>
      </c>
      <c r="S970" s="8">
        <v>206.13333333333333</v>
      </c>
      <c r="T970" s="8">
        <v>206.1</v>
      </c>
      <c r="U970" s="8"/>
      <c r="V970" s="8"/>
      <c r="W970" s="5"/>
      <c r="X970" t="s">
        <v>14</v>
      </c>
      <c r="Y970" s="9" t="s">
        <v>15</v>
      </c>
    </row>
    <row r="971" spans="1:25" x14ac:dyDescent="0.3">
      <c r="A971" t="s">
        <v>1922</v>
      </c>
      <c r="B971" t="s">
        <v>1923</v>
      </c>
      <c r="C971" s="7">
        <v>4.0999999999999996</v>
      </c>
      <c r="D971" t="s">
        <v>10</v>
      </c>
      <c r="E971" t="s">
        <v>11</v>
      </c>
      <c r="F971" t="s">
        <v>1924</v>
      </c>
      <c r="H971" t="s">
        <v>1925</v>
      </c>
      <c r="N971">
        <v>53957</v>
      </c>
      <c r="P971" s="8"/>
      <c r="Q971" s="8">
        <v>204</v>
      </c>
      <c r="R971" s="8"/>
      <c r="S971" s="8"/>
      <c r="T971" s="8"/>
      <c r="U971" s="8"/>
      <c r="V971" s="8">
        <v>217.93333333333331</v>
      </c>
      <c r="W971" s="5"/>
      <c r="X971" t="s">
        <v>14</v>
      </c>
      <c r="Y971" s="9" t="s">
        <v>15</v>
      </c>
    </row>
    <row r="972" spans="1:25" x14ac:dyDescent="0.3">
      <c r="A972" s="10" t="s">
        <v>80</v>
      </c>
      <c r="B972" s="10" t="s">
        <v>81</v>
      </c>
      <c r="C972" s="11">
        <v>0.2</v>
      </c>
      <c r="D972" s="10" t="s">
        <v>10</v>
      </c>
      <c r="E972" s="10"/>
      <c r="F972" s="10"/>
      <c r="G972" s="10"/>
      <c r="H972" s="12"/>
      <c r="I972" s="10"/>
      <c r="J972" s="10"/>
      <c r="K972" s="10"/>
      <c r="L972" s="10"/>
      <c r="M972" s="10"/>
      <c r="N972" s="10"/>
      <c r="O972" s="10"/>
      <c r="P972" s="10"/>
      <c r="Q972" s="13">
        <v>153.6</v>
      </c>
      <c r="R972" s="10"/>
      <c r="S972" s="10"/>
      <c r="T972" s="13"/>
      <c r="U972" s="13"/>
      <c r="V972" s="13"/>
      <c r="W972" s="13">
        <f>(153.73-Q972)*100/153.73</f>
        <v>8.4563845703503199E-2</v>
      </c>
      <c r="X972" s="10" t="s">
        <v>14</v>
      </c>
      <c r="Y972" s="10"/>
    </row>
    <row r="973" spans="1:25" x14ac:dyDescent="0.3">
      <c r="A973" s="10" t="s">
        <v>82</v>
      </c>
      <c r="B973" s="10" t="s">
        <v>83</v>
      </c>
      <c r="C973" s="11">
        <v>0.1</v>
      </c>
      <c r="D973" s="10" t="s">
        <v>10</v>
      </c>
      <c r="E973" s="10"/>
      <c r="F973" s="10"/>
      <c r="G973" s="10"/>
      <c r="H973" s="12"/>
      <c r="I973" s="10"/>
      <c r="J973" s="10"/>
      <c r="K973" s="10"/>
      <c r="L973" s="10"/>
      <c r="M973" s="10"/>
      <c r="N973" s="10"/>
      <c r="O973" s="10"/>
      <c r="P973" s="10"/>
      <c r="Q973" s="13">
        <v>203.63333333333333</v>
      </c>
      <c r="R973" s="10"/>
      <c r="S973" s="10"/>
      <c r="T973" s="13"/>
      <c r="U973" s="13"/>
      <c r="V973" s="13"/>
      <c r="W973" s="13">
        <f>(Q973-202.96)*100/202.96</f>
        <v>0.33175666798054682</v>
      </c>
      <c r="X973" s="10" t="s">
        <v>14</v>
      </c>
      <c r="Y973" s="10"/>
    </row>
    <row r="974" spans="1:25" x14ac:dyDescent="0.3">
      <c r="A974" s="10" t="s">
        <v>84</v>
      </c>
      <c r="B974" s="10" t="s">
        <v>85</v>
      </c>
      <c r="C974" s="11">
        <v>0.1</v>
      </c>
      <c r="D974" s="10" t="s">
        <v>10</v>
      </c>
      <c r="E974" s="10"/>
      <c r="F974" s="10"/>
      <c r="G974" s="10"/>
      <c r="H974" s="12"/>
      <c r="I974" s="10"/>
      <c r="J974" s="10"/>
      <c r="K974" s="10"/>
      <c r="L974" s="10"/>
      <c r="M974" s="10"/>
      <c r="N974" s="10"/>
      <c r="O974" s="10"/>
      <c r="P974" s="10"/>
      <c r="Q974" s="13">
        <v>242.96666666666667</v>
      </c>
      <c r="R974" s="10"/>
      <c r="S974" s="10"/>
      <c r="T974" s="13"/>
      <c r="U974" s="13"/>
      <c r="V974" s="13"/>
      <c r="W974" s="13">
        <f>(243.64-Q974)*100/243.64</f>
        <v>0.2763640343676399</v>
      </c>
      <c r="X974" s="10" t="s">
        <v>14</v>
      </c>
      <c r="Y974" s="10"/>
    </row>
    <row r="975" spans="1:25" x14ac:dyDescent="0.3">
      <c r="A975" s="14" t="s">
        <v>86</v>
      </c>
      <c r="B975" s="14" t="s">
        <v>81</v>
      </c>
      <c r="C975" s="15">
        <v>0.2</v>
      </c>
      <c r="D975" s="14" t="s">
        <v>10</v>
      </c>
      <c r="E975" s="14"/>
      <c r="F975" s="14"/>
      <c r="G975" s="14"/>
      <c r="H975" s="16"/>
      <c r="I975" s="14"/>
      <c r="J975" s="14"/>
      <c r="K975" s="14"/>
      <c r="L975" s="14"/>
      <c r="M975" s="14"/>
      <c r="N975" s="14"/>
      <c r="O975" s="14"/>
      <c r="P975" s="14"/>
      <c r="Q975" s="17">
        <v>153.33333333333334</v>
      </c>
      <c r="R975" s="14"/>
      <c r="S975" s="14"/>
      <c r="T975" s="17"/>
      <c r="U975" s="17"/>
      <c r="V975" s="17"/>
      <c r="W975" s="17">
        <f>(153.73-Q975)*100/153.73</f>
        <v>0.2580281445824803</v>
      </c>
      <c r="X975" s="14" t="s">
        <v>14</v>
      </c>
      <c r="Y975" s="14"/>
    </row>
    <row r="976" spans="1:25" x14ac:dyDescent="0.3">
      <c r="A976" s="14" t="s">
        <v>87</v>
      </c>
      <c r="B976" s="14" t="s">
        <v>83</v>
      </c>
      <c r="C976" s="15">
        <v>0.1</v>
      </c>
      <c r="D976" s="14" t="s">
        <v>10</v>
      </c>
      <c r="E976" s="14"/>
      <c r="F976" s="14"/>
      <c r="G976" s="14"/>
      <c r="H976" s="16"/>
      <c r="I976" s="14"/>
      <c r="J976" s="14"/>
      <c r="K976" s="14"/>
      <c r="L976" s="14"/>
      <c r="M976" s="14"/>
      <c r="N976" s="14"/>
      <c r="O976" s="14"/>
      <c r="P976" s="14"/>
      <c r="Q976" s="17">
        <v>204.06666666666669</v>
      </c>
      <c r="R976" s="14"/>
      <c r="S976" s="14"/>
      <c r="T976" s="17"/>
      <c r="U976" s="17"/>
      <c r="V976" s="17"/>
      <c r="W976" s="17">
        <f>(Q976-202.96)*100/202.96</f>
        <v>0.54526343450270165</v>
      </c>
      <c r="X976" s="14" t="s">
        <v>14</v>
      </c>
      <c r="Y976" s="14"/>
    </row>
    <row r="977" spans="1:25" x14ac:dyDescent="0.3">
      <c r="A977" s="14" t="s">
        <v>88</v>
      </c>
      <c r="B977" s="14" t="s">
        <v>85</v>
      </c>
      <c r="C977" s="15">
        <v>0.1</v>
      </c>
      <c r="D977" s="14" t="s">
        <v>10</v>
      </c>
      <c r="E977" s="14"/>
      <c r="F977" s="14"/>
      <c r="G977" s="14"/>
      <c r="H977" s="16"/>
      <c r="I977" s="14"/>
      <c r="J977" s="14"/>
      <c r="K977" s="14"/>
      <c r="L977" s="14"/>
      <c r="M977" s="14"/>
      <c r="N977" s="14"/>
      <c r="O977" s="14"/>
      <c r="P977" s="14"/>
      <c r="Q977" s="17">
        <v>244.16666666666666</v>
      </c>
      <c r="R977" s="14"/>
      <c r="S977" s="14"/>
      <c r="T977" s="17"/>
      <c r="U977" s="17"/>
      <c r="V977" s="17"/>
      <c r="W977" s="17">
        <f>(Q977-243.64)*100/243.64</f>
        <v>0.21616592787172503</v>
      </c>
      <c r="X977" s="14" t="s">
        <v>14</v>
      </c>
      <c r="Y977" s="14"/>
    </row>
    <row r="978" spans="1:25" x14ac:dyDescent="0.3">
      <c r="A978" s="10" t="s">
        <v>89</v>
      </c>
      <c r="B978" s="10" t="s">
        <v>90</v>
      </c>
      <c r="C978" s="11">
        <v>0.1</v>
      </c>
      <c r="D978" s="10"/>
      <c r="E978" s="10" t="s">
        <v>11</v>
      </c>
      <c r="F978" s="10"/>
      <c r="G978" s="10"/>
      <c r="H978" s="12"/>
      <c r="I978" s="10"/>
      <c r="J978" s="10"/>
      <c r="K978" s="10"/>
      <c r="L978" s="10"/>
      <c r="M978" s="10"/>
      <c r="N978" s="10"/>
      <c r="O978" s="10"/>
      <c r="P978" s="10"/>
      <c r="Q978" s="13">
        <v>140.03333333333333</v>
      </c>
      <c r="R978" s="10"/>
      <c r="S978" s="10"/>
      <c r="T978" s="13"/>
      <c r="U978" s="13"/>
      <c r="V978" s="13"/>
      <c r="W978" s="13">
        <f>(140.1-140.04)*100/140.04</f>
        <v>4.2844901456728278E-2</v>
      </c>
      <c r="X978" s="10" t="s">
        <v>14</v>
      </c>
      <c r="Y978" s="10"/>
    </row>
    <row r="979" spans="1:25" x14ac:dyDescent="0.3">
      <c r="A979" s="10" t="s">
        <v>91</v>
      </c>
      <c r="B979" s="10" t="s">
        <v>92</v>
      </c>
      <c r="C979" s="11">
        <v>0.1</v>
      </c>
      <c r="D979" s="10"/>
      <c r="E979" s="10" t="s">
        <v>11</v>
      </c>
      <c r="F979" s="10"/>
      <c r="G979" s="10"/>
      <c r="H979" s="12"/>
      <c r="I979" s="10"/>
      <c r="J979" s="10"/>
      <c r="K979" s="10"/>
      <c r="L979" s="10"/>
      <c r="M979" s="10"/>
      <c r="N979" s="10"/>
      <c r="O979" s="10"/>
      <c r="P979" s="10"/>
      <c r="Q979" s="13">
        <v>180.86666666666667</v>
      </c>
      <c r="R979" s="10"/>
      <c r="S979" s="10"/>
      <c r="T979" s="13"/>
      <c r="U979" s="13"/>
      <c r="V979" s="13"/>
      <c r="W979" s="13">
        <f>(Q979-180.77)*100/180.77</f>
        <v>5.3474949751985398E-2</v>
      </c>
      <c r="X979" s="10" t="s">
        <v>14</v>
      </c>
      <c r="Y979" s="10"/>
    </row>
    <row r="980" spans="1:25" x14ac:dyDescent="0.3">
      <c r="A980" s="10" t="s">
        <v>93</v>
      </c>
      <c r="B980" s="10" t="s">
        <v>94</v>
      </c>
      <c r="C980" s="11">
        <v>0.1</v>
      </c>
      <c r="D980" s="10"/>
      <c r="E980" s="10" t="s">
        <v>11</v>
      </c>
      <c r="F980" s="10"/>
      <c r="G980" s="10"/>
      <c r="H980" s="12"/>
      <c r="I980" s="10"/>
      <c r="J980" s="10"/>
      <c r="K980" s="10"/>
      <c r="L980" s="10"/>
      <c r="M980" s="10"/>
      <c r="N980" s="10"/>
      <c r="O980" s="10"/>
      <c r="P980" s="10"/>
      <c r="Q980" s="13">
        <v>255.4</v>
      </c>
      <c r="R980" s="10"/>
      <c r="S980" s="10"/>
      <c r="T980" s="13"/>
      <c r="U980" s="13"/>
      <c r="V980" s="13"/>
      <c r="W980" s="13">
        <f>(255.37-255.34)*100/255.34</f>
        <v>1.1749040495026685E-2</v>
      </c>
      <c r="X980" s="10" t="s">
        <v>14</v>
      </c>
      <c r="Y980" s="10"/>
    </row>
    <row r="981" spans="1:25" x14ac:dyDescent="0.3">
      <c r="A981" s="14" t="s">
        <v>95</v>
      </c>
      <c r="B981" s="14" t="s">
        <v>90</v>
      </c>
      <c r="C981" s="15">
        <v>0.1</v>
      </c>
      <c r="D981" s="14"/>
      <c r="E981" s="14" t="s">
        <v>11</v>
      </c>
      <c r="F981" s="14"/>
      <c r="G981" s="14"/>
      <c r="H981" s="16"/>
      <c r="I981" s="14"/>
      <c r="J981" s="14"/>
      <c r="K981" s="14"/>
      <c r="L981" s="14"/>
      <c r="M981" s="14"/>
      <c r="N981" s="14"/>
      <c r="O981" s="14"/>
      <c r="P981" s="14"/>
      <c r="Q981" s="17">
        <v>139.56666666666666</v>
      </c>
      <c r="R981" s="14"/>
      <c r="S981" s="14"/>
      <c r="T981" s="17"/>
      <c r="U981" s="17"/>
      <c r="V981" s="17"/>
      <c r="W981" s="17">
        <f>(140.04-Q981)*100/140.04</f>
        <v>0.33799866704750725</v>
      </c>
      <c r="X981" s="14" t="s">
        <v>14</v>
      </c>
      <c r="Y981" s="14"/>
    </row>
    <row r="982" spans="1:25" x14ac:dyDescent="0.3">
      <c r="A982" s="14" t="s">
        <v>96</v>
      </c>
      <c r="B982" s="14" t="s">
        <v>92</v>
      </c>
      <c r="C982" s="15">
        <v>0.1</v>
      </c>
      <c r="D982" s="14"/>
      <c r="E982" s="14" t="s">
        <v>11</v>
      </c>
      <c r="F982" s="14"/>
      <c r="G982" s="14"/>
      <c r="H982" s="16"/>
      <c r="I982" s="14"/>
      <c r="J982" s="14"/>
      <c r="K982" s="14"/>
      <c r="L982" s="14"/>
      <c r="M982" s="14"/>
      <c r="N982" s="14"/>
      <c r="O982" s="14"/>
      <c r="P982" s="14"/>
      <c r="Q982" s="17">
        <v>180.36666666666667</v>
      </c>
      <c r="R982" s="14"/>
      <c r="S982" s="14"/>
      <c r="T982" s="17"/>
      <c r="U982" s="17"/>
      <c r="V982" s="17"/>
      <c r="W982" s="17">
        <f>(180.77-Q982)*100/180.77</f>
        <v>0.22311961793070528</v>
      </c>
      <c r="X982" s="14" t="s">
        <v>14</v>
      </c>
      <c r="Y982" s="14"/>
    </row>
    <row r="983" spans="1:25" x14ac:dyDescent="0.3">
      <c r="A983" s="14" t="s">
        <v>97</v>
      </c>
      <c r="B983" s="14" t="s">
        <v>94</v>
      </c>
      <c r="C983" s="15">
        <v>0.1</v>
      </c>
      <c r="D983" s="14"/>
      <c r="E983" s="14" t="s">
        <v>11</v>
      </c>
      <c r="F983" s="14"/>
      <c r="G983" s="14"/>
      <c r="H983" s="16"/>
      <c r="I983" s="14"/>
      <c r="J983" s="14"/>
      <c r="K983" s="14"/>
      <c r="L983" s="14"/>
      <c r="M983" s="14"/>
      <c r="N983" s="14"/>
      <c r="O983" s="14"/>
      <c r="P983" s="14"/>
      <c r="Q983" s="17">
        <v>254.96666666666667</v>
      </c>
      <c r="R983" s="14"/>
      <c r="S983" s="14"/>
      <c r="T983" s="17"/>
      <c r="U983" s="17"/>
      <c r="V983" s="17"/>
      <c r="W983" s="17">
        <f>(255.34-Q983)*100/255.34</f>
        <v>0.14621028171588268</v>
      </c>
      <c r="X983" s="14" t="s">
        <v>14</v>
      </c>
      <c r="Y983" s="14"/>
    </row>
    <row r="984" spans="1:25" x14ac:dyDescent="0.3">
      <c r="A984" t="s">
        <v>1926</v>
      </c>
      <c r="B984" t="s">
        <v>1336</v>
      </c>
      <c r="C984" s="7">
        <v>11.9</v>
      </c>
      <c r="D984" t="s">
        <v>10</v>
      </c>
      <c r="E984" t="s">
        <v>11</v>
      </c>
      <c r="F984" t="s">
        <v>1927</v>
      </c>
      <c r="H984" t="s">
        <v>1928</v>
      </c>
      <c r="N984">
        <v>59389</v>
      </c>
      <c r="P984" s="8">
        <v>289</v>
      </c>
      <c r="Q984" s="8">
        <v>286.16666666666669</v>
      </c>
      <c r="R984" s="8"/>
      <c r="S984" s="8"/>
      <c r="T984" s="8"/>
      <c r="U984" s="8"/>
      <c r="V984" s="8">
        <v>291.26666666666665</v>
      </c>
      <c r="W984" s="5"/>
      <c r="X984" t="s">
        <v>14</v>
      </c>
      <c r="Y984" s="9" t="s">
        <v>15</v>
      </c>
    </row>
    <row r="985" spans="1:25" x14ac:dyDescent="0.3">
      <c r="A985" t="s">
        <v>1929</v>
      </c>
      <c r="B985" t="s">
        <v>1930</v>
      </c>
      <c r="C985" s="7">
        <v>11.2</v>
      </c>
      <c r="D985" t="s">
        <v>10</v>
      </c>
      <c r="E985" t="s">
        <v>11</v>
      </c>
      <c r="F985" t="s">
        <v>1931</v>
      </c>
      <c r="H985" t="s">
        <v>1932</v>
      </c>
      <c r="N985">
        <v>1968898</v>
      </c>
      <c r="P985" s="8">
        <v>290.26666666666665</v>
      </c>
      <c r="Q985" s="8">
        <v>289.4666666666667</v>
      </c>
      <c r="R985" s="8"/>
      <c r="S985" s="8"/>
      <c r="T985" s="8"/>
      <c r="U985" s="8"/>
      <c r="V985" s="8">
        <v>290.90000000000003</v>
      </c>
      <c r="W985" s="5"/>
      <c r="X985" t="s">
        <v>14</v>
      </c>
      <c r="Y985" s="9" t="s">
        <v>15</v>
      </c>
    </row>
    <row r="986" spans="1:25" x14ac:dyDescent="0.3">
      <c r="A986" t="s">
        <v>1933</v>
      </c>
      <c r="B986" t="s">
        <v>1934</v>
      </c>
      <c r="C986" s="7">
        <v>12.4</v>
      </c>
      <c r="D986" t="s">
        <v>10</v>
      </c>
      <c r="E986" t="s">
        <v>11</v>
      </c>
      <c r="F986" t="s">
        <v>1935</v>
      </c>
      <c r="H986" t="s">
        <v>1936</v>
      </c>
      <c r="N986">
        <v>41584</v>
      </c>
      <c r="P986" s="8">
        <v>292.26666666666665</v>
      </c>
      <c r="Q986" s="8">
        <v>291</v>
      </c>
      <c r="R986" s="8"/>
      <c r="S986" s="8"/>
      <c r="T986" s="8"/>
      <c r="U986" s="8"/>
      <c r="V986" s="8">
        <v>293.5</v>
      </c>
      <c r="W986" s="5"/>
      <c r="X986" t="s">
        <v>14</v>
      </c>
      <c r="Y986" s="9" t="s">
        <v>15</v>
      </c>
    </row>
    <row r="987" spans="1:25" x14ac:dyDescent="0.3">
      <c r="A987" t="s">
        <v>1937</v>
      </c>
      <c r="B987" t="s">
        <v>1938</v>
      </c>
      <c r="C987" s="7">
        <v>12.7</v>
      </c>
      <c r="D987" t="s">
        <v>10</v>
      </c>
      <c r="E987" t="s">
        <v>11</v>
      </c>
      <c r="F987" t="s">
        <v>1939</v>
      </c>
      <c r="H987" t="s">
        <v>1940</v>
      </c>
      <c r="N987">
        <v>1968897</v>
      </c>
      <c r="P987" s="8">
        <v>299.46666666666664</v>
      </c>
      <c r="Q987" s="8">
        <v>296.43333333333334</v>
      </c>
      <c r="R987" s="8"/>
      <c r="S987" s="8"/>
      <c r="T987" s="8"/>
      <c r="U987" s="8"/>
      <c r="V987" s="8">
        <v>301.16666666666669</v>
      </c>
      <c r="W987" s="5"/>
      <c r="X987" t="s">
        <v>14</v>
      </c>
      <c r="Y987" s="9" t="s">
        <v>15</v>
      </c>
    </row>
    <row r="988" spans="1:25" x14ac:dyDescent="0.3">
      <c r="A988" t="s">
        <v>1941</v>
      </c>
      <c r="B988" t="s">
        <v>1942</v>
      </c>
      <c r="C988" s="7">
        <v>16.3</v>
      </c>
      <c r="D988" t="s">
        <v>10</v>
      </c>
      <c r="E988" t="s">
        <v>11</v>
      </c>
      <c r="F988" t="s">
        <v>1943</v>
      </c>
      <c r="H988" t="s">
        <v>1944</v>
      </c>
      <c r="N988">
        <v>41591</v>
      </c>
      <c r="P988" s="8">
        <v>307.93333333333334</v>
      </c>
      <c r="Q988" s="8">
        <v>307.59999999999997</v>
      </c>
      <c r="R988" s="8"/>
      <c r="S988" s="8"/>
      <c r="T988" s="8"/>
      <c r="U988" s="8"/>
      <c r="V988" s="8">
        <v>310.5333333333333</v>
      </c>
      <c r="W988" s="5"/>
      <c r="X988" t="s">
        <v>14</v>
      </c>
      <c r="Y988" s="9" t="s">
        <v>15</v>
      </c>
    </row>
    <row r="989" spans="1:25" x14ac:dyDescent="0.3">
      <c r="A989" t="s">
        <v>1945</v>
      </c>
      <c r="B989" t="s">
        <v>874</v>
      </c>
      <c r="C989" s="7">
        <v>4.3</v>
      </c>
      <c r="D989" t="s">
        <v>10</v>
      </c>
      <c r="E989" t="s">
        <v>11</v>
      </c>
      <c r="F989" t="s">
        <v>1946</v>
      </c>
      <c r="H989" t="s">
        <v>1947</v>
      </c>
      <c r="N989">
        <v>1968901</v>
      </c>
      <c r="P989" s="8">
        <v>209.4</v>
      </c>
      <c r="Q989" s="8">
        <v>213.16666666666666</v>
      </c>
      <c r="R989" s="8"/>
      <c r="S989" s="8">
        <v>213.4666666666667</v>
      </c>
      <c r="T989" s="8"/>
      <c r="U989" s="8"/>
      <c r="V989" s="8"/>
      <c r="W989" s="5"/>
      <c r="X989" t="s">
        <v>14</v>
      </c>
      <c r="Y989" s="9" t="s">
        <v>15</v>
      </c>
    </row>
    <row r="990" spans="1:25" x14ac:dyDescent="0.3">
      <c r="A990" t="s">
        <v>1948</v>
      </c>
      <c r="B990" t="s">
        <v>1949</v>
      </c>
      <c r="C990" s="7">
        <v>1.6</v>
      </c>
      <c r="D990" t="s">
        <v>10</v>
      </c>
      <c r="E990" t="s">
        <v>11</v>
      </c>
      <c r="F990" t="s">
        <v>1950</v>
      </c>
      <c r="H990" t="s">
        <v>1951</v>
      </c>
      <c r="N990">
        <v>34490</v>
      </c>
      <c r="P990" s="8">
        <v>210.4</v>
      </c>
      <c r="Q990" s="8">
        <v>200.1</v>
      </c>
      <c r="R990" s="8"/>
      <c r="S990" s="8"/>
      <c r="T990" s="8"/>
      <c r="U990" s="8"/>
      <c r="V990" s="8">
        <v>291.23333333333329</v>
      </c>
      <c r="W990" s="5"/>
      <c r="X990" t="s">
        <v>14</v>
      </c>
      <c r="Y990" s="9" t="s">
        <v>15</v>
      </c>
    </row>
    <row r="991" spans="1:25" x14ac:dyDescent="0.3">
      <c r="A991" t="s">
        <v>1952</v>
      </c>
      <c r="B991" t="s">
        <v>1953</v>
      </c>
      <c r="C991" s="7">
        <v>5.9</v>
      </c>
      <c r="D991" t="s">
        <v>10</v>
      </c>
      <c r="E991" t="s">
        <v>11</v>
      </c>
      <c r="F991" t="s">
        <v>1954</v>
      </c>
      <c r="H991" t="s">
        <v>1955</v>
      </c>
      <c r="N991">
        <v>3721</v>
      </c>
      <c r="P991" s="8">
        <v>191.93333333333331</v>
      </c>
      <c r="Q991" s="8"/>
      <c r="R991" s="8"/>
      <c r="S991" s="8"/>
      <c r="T991" s="8"/>
      <c r="U991" s="8"/>
      <c r="V991" s="8">
        <v>201.6</v>
      </c>
      <c r="W991" s="5"/>
      <c r="X991" t="s">
        <v>14</v>
      </c>
      <c r="Y991" s="9" t="s">
        <v>15</v>
      </c>
    </row>
    <row r="992" spans="1:25" x14ac:dyDescent="0.3">
      <c r="A992" t="s">
        <v>1956</v>
      </c>
      <c r="B992" t="s">
        <v>1957</v>
      </c>
      <c r="C992" s="7">
        <v>16.899999999999999</v>
      </c>
      <c r="D992" t="s">
        <v>10</v>
      </c>
      <c r="E992" t="s">
        <v>11</v>
      </c>
      <c r="F992" t="s">
        <v>1958</v>
      </c>
      <c r="H992" t="s">
        <v>1959</v>
      </c>
      <c r="N992">
        <v>1968896</v>
      </c>
      <c r="P992" s="8">
        <v>275.66666666666669</v>
      </c>
      <c r="Q992" s="8">
        <v>279.3</v>
      </c>
      <c r="R992" s="8"/>
      <c r="S992" s="8">
        <v>279.5333333333333</v>
      </c>
      <c r="T992" s="8"/>
      <c r="U992" s="8">
        <v>274.59999999999997</v>
      </c>
      <c r="V992" s="8">
        <v>280.90000000000003</v>
      </c>
      <c r="W992" s="5"/>
      <c r="X992" t="s">
        <v>14</v>
      </c>
      <c r="Y992" s="9" t="s">
        <v>15</v>
      </c>
    </row>
    <row r="993" spans="1:25" x14ac:dyDescent="0.3">
      <c r="A993" t="s">
        <v>1960</v>
      </c>
      <c r="B993" t="s">
        <v>639</v>
      </c>
      <c r="C993" s="7">
        <v>15.3</v>
      </c>
      <c r="D993" t="s">
        <v>10</v>
      </c>
      <c r="E993" t="s">
        <v>11</v>
      </c>
      <c r="F993" t="s">
        <v>1961</v>
      </c>
      <c r="H993" t="s">
        <v>1962</v>
      </c>
      <c r="N993">
        <v>1968894</v>
      </c>
      <c r="P993" s="8">
        <v>301</v>
      </c>
      <c r="Q993" s="8">
        <v>302.43333333333334</v>
      </c>
      <c r="R993" s="8"/>
      <c r="S993" s="8">
        <v>301.9666666666667</v>
      </c>
      <c r="T993" s="8"/>
      <c r="U993" s="8">
        <v>300.23333333333329</v>
      </c>
      <c r="V993" s="8">
        <v>305.2</v>
      </c>
      <c r="W993" s="5"/>
      <c r="X993" t="s">
        <v>14</v>
      </c>
      <c r="Y993" s="9" t="s">
        <v>15</v>
      </c>
    </row>
    <row r="994" spans="1:25" x14ac:dyDescent="0.3">
      <c r="A994" t="s">
        <v>1963</v>
      </c>
      <c r="B994" t="s">
        <v>1964</v>
      </c>
      <c r="C994" s="7">
        <v>6.6</v>
      </c>
      <c r="D994" t="s">
        <v>10</v>
      </c>
      <c r="E994" t="s">
        <v>11</v>
      </c>
      <c r="F994" t="s">
        <v>1965</v>
      </c>
      <c r="H994" t="s">
        <v>1966</v>
      </c>
      <c r="N994">
        <v>1968899</v>
      </c>
      <c r="P994" s="8">
        <v>222</v>
      </c>
      <c r="Q994" s="8">
        <v>227.73333333333332</v>
      </c>
      <c r="R994" s="8"/>
      <c r="S994" s="8"/>
      <c r="T994" s="8">
        <v>216.03333333333333</v>
      </c>
      <c r="U994" s="8"/>
      <c r="V994" s="8"/>
      <c r="W994" s="5"/>
      <c r="X994" t="s">
        <v>14</v>
      </c>
      <c r="Y994" s="9" t="s">
        <v>15</v>
      </c>
    </row>
    <row r="995" spans="1:25" x14ac:dyDescent="0.3">
      <c r="A995" t="s">
        <v>1967</v>
      </c>
      <c r="B995" t="s">
        <v>540</v>
      </c>
      <c r="C995" s="7">
        <v>7.2</v>
      </c>
      <c r="D995" t="s">
        <v>10</v>
      </c>
      <c r="E995" t="s">
        <v>11</v>
      </c>
      <c r="F995" t="s">
        <v>1968</v>
      </c>
      <c r="H995" t="s">
        <v>1969</v>
      </c>
      <c r="N995">
        <v>1968895</v>
      </c>
      <c r="P995" s="8">
        <v>276.23333333333329</v>
      </c>
      <c r="Q995" s="8">
        <v>279.33333333333331</v>
      </c>
      <c r="R995" s="8"/>
      <c r="S995" s="8"/>
      <c r="T995" s="8"/>
      <c r="U995" s="8"/>
      <c r="V995" s="8">
        <v>283.4666666666667</v>
      </c>
      <c r="W995" s="5"/>
      <c r="X995" t="s">
        <v>14</v>
      </c>
      <c r="Y995" s="9" t="s">
        <v>15</v>
      </c>
    </row>
    <row r="996" spans="1:25" x14ac:dyDescent="0.3">
      <c r="A996" t="s">
        <v>1970</v>
      </c>
      <c r="B996" t="s">
        <v>1971</v>
      </c>
      <c r="C996" s="7">
        <v>12.2</v>
      </c>
      <c r="D996" t="s">
        <v>10</v>
      </c>
      <c r="E996" t="s">
        <v>11</v>
      </c>
      <c r="F996" t="s">
        <v>1972</v>
      </c>
      <c r="H996" t="s">
        <v>1973</v>
      </c>
      <c r="N996">
        <v>1968900</v>
      </c>
      <c r="P996" s="8">
        <v>301.0333333333333</v>
      </c>
      <c r="Q996" s="8">
        <v>297.5333333333333</v>
      </c>
      <c r="R996" s="8"/>
      <c r="S996" s="8"/>
      <c r="T996" s="8"/>
      <c r="U996" s="8"/>
      <c r="V996" s="8">
        <v>286.43333333333334</v>
      </c>
      <c r="W996" s="5"/>
      <c r="X996" t="s">
        <v>14</v>
      </c>
      <c r="Y996" s="9" t="s">
        <v>15</v>
      </c>
    </row>
    <row r="997" spans="1:25" x14ac:dyDescent="0.3">
      <c r="A997" t="s">
        <v>1974</v>
      </c>
      <c r="B997" t="s">
        <v>1975</v>
      </c>
      <c r="C997" s="7">
        <v>16.3</v>
      </c>
      <c r="D997" t="s">
        <v>10</v>
      </c>
      <c r="E997" t="s">
        <v>11</v>
      </c>
      <c r="F997" t="s">
        <v>1976</v>
      </c>
      <c r="H997" t="s">
        <v>1977</v>
      </c>
      <c r="N997">
        <v>4247</v>
      </c>
      <c r="P997" s="8">
        <v>274.7</v>
      </c>
      <c r="Q997" s="8">
        <v>278.09999999999997</v>
      </c>
      <c r="R997" s="8">
        <v>277.93333333333334</v>
      </c>
      <c r="S997" s="8">
        <v>278.76666666666671</v>
      </c>
      <c r="T997" s="8"/>
      <c r="U997" s="8"/>
      <c r="V997" s="8"/>
      <c r="W997" s="5"/>
      <c r="X997" t="s">
        <v>14</v>
      </c>
      <c r="Y997" s="9" t="s">
        <v>15</v>
      </c>
    </row>
    <row r="998" spans="1:25" x14ac:dyDescent="0.3">
      <c r="A998" t="s">
        <v>1978</v>
      </c>
      <c r="B998" t="s">
        <v>1979</v>
      </c>
      <c r="C998" s="7">
        <v>2</v>
      </c>
      <c r="D998" t="s">
        <v>10</v>
      </c>
      <c r="E998" t="s">
        <v>11</v>
      </c>
      <c r="F998" t="s">
        <v>1980</v>
      </c>
      <c r="H998" t="s">
        <v>1981</v>
      </c>
      <c r="N998">
        <v>62388</v>
      </c>
      <c r="P998" s="8">
        <v>177.69999999999996</v>
      </c>
      <c r="Q998" s="8"/>
      <c r="R998" s="8"/>
      <c r="S998" s="8"/>
      <c r="T998" s="8">
        <v>184.4</v>
      </c>
      <c r="U998" s="8"/>
      <c r="V998" s="8"/>
      <c r="W998" s="5"/>
      <c r="X998" t="s">
        <v>14</v>
      </c>
      <c r="Y998" s="9" t="s">
        <v>15</v>
      </c>
    </row>
    <row r="999" spans="1:25" x14ac:dyDescent="0.3">
      <c r="A999" t="s">
        <v>1982</v>
      </c>
      <c r="B999" t="s">
        <v>1983</v>
      </c>
      <c r="C999" s="7">
        <v>6.8</v>
      </c>
      <c r="D999" t="s">
        <v>10</v>
      </c>
      <c r="E999" t="s">
        <v>11</v>
      </c>
      <c r="F999" t="s">
        <v>1984</v>
      </c>
      <c r="H999" t="s">
        <v>1985</v>
      </c>
      <c r="N999">
        <v>1968890</v>
      </c>
      <c r="P999" s="8">
        <v>329.26666666666665</v>
      </c>
      <c r="Q999" s="8">
        <v>322.89999999999998</v>
      </c>
      <c r="R999" s="8">
        <v>329.63333333333338</v>
      </c>
      <c r="S999" s="8"/>
      <c r="T999" s="8">
        <v>329.90000000000003</v>
      </c>
      <c r="U999" s="8"/>
      <c r="V999" s="8">
        <v>331.96666666666664</v>
      </c>
      <c r="W999" s="5"/>
      <c r="X999" t="s">
        <v>14</v>
      </c>
      <c r="Y999" s="9" t="s">
        <v>15</v>
      </c>
    </row>
    <row r="1000" spans="1:25" x14ac:dyDescent="0.3">
      <c r="A1000" t="s">
        <v>1986</v>
      </c>
      <c r="B1000" t="s">
        <v>1987</v>
      </c>
      <c r="C1000" s="7">
        <v>9.9</v>
      </c>
      <c r="D1000" t="s">
        <v>10</v>
      </c>
      <c r="E1000" t="s">
        <v>11</v>
      </c>
      <c r="F1000" t="s">
        <v>1988</v>
      </c>
      <c r="H1000" t="s">
        <v>1989</v>
      </c>
      <c r="N1000">
        <v>57607</v>
      </c>
      <c r="P1000" s="8">
        <v>239.23333333333332</v>
      </c>
      <c r="Q1000" s="8"/>
      <c r="R1000" s="8"/>
      <c r="S1000" s="8"/>
      <c r="T1000" s="8"/>
      <c r="U1000" s="8"/>
      <c r="V1000" s="8"/>
      <c r="W1000" s="5"/>
      <c r="X1000" t="s">
        <v>14</v>
      </c>
      <c r="Y1000" s="9" t="s">
        <v>15</v>
      </c>
    </row>
    <row r="1001" spans="1:25" x14ac:dyDescent="0.3">
      <c r="A1001" s="10" t="s">
        <v>80</v>
      </c>
      <c r="B1001" s="10" t="s">
        <v>81</v>
      </c>
      <c r="C1001" s="11">
        <v>0.2</v>
      </c>
      <c r="D1001" s="10" t="s">
        <v>10</v>
      </c>
      <c r="E1001" s="10"/>
      <c r="F1001" s="10"/>
      <c r="G1001" s="10"/>
      <c r="H1001" s="12"/>
      <c r="I1001" s="10"/>
      <c r="J1001" s="10"/>
      <c r="K1001" s="10"/>
      <c r="L1001" s="10"/>
      <c r="M1001" s="10"/>
      <c r="N1001" s="10"/>
      <c r="O1001" s="10"/>
      <c r="P1001" s="10"/>
      <c r="Q1001" s="13">
        <v>153.6</v>
      </c>
      <c r="R1001" s="10"/>
      <c r="S1001" s="10"/>
      <c r="T1001" s="13"/>
      <c r="U1001" s="13"/>
      <c r="V1001" s="13"/>
      <c r="W1001" s="13">
        <f>(153.73-Q1001)*100/153.73</f>
        <v>8.4563845703503199E-2</v>
      </c>
      <c r="X1001" s="10" t="s">
        <v>14</v>
      </c>
      <c r="Y1001" s="10"/>
    </row>
    <row r="1002" spans="1:25" x14ac:dyDescent="0.3">
      <c r="A1002" s="10" t="s">
        <v>82</v>
      </c>
      <c r="B1002" s="10" t="s">
        <v>83</v>
      </c>
      <c r="C1002" s="11">
        <v>0.1</v>
      </c>
      <c r="D1002" s="10" t="s">
        <v>10</v>
      </c>
      <c r="E1002" s="10"/>
      <c r="F1002" s="10"/>
      <c r="G1002" s="10"/>
      <c r="H1002" s="12"/>
      <c r="I1002" s="10"/>
      <c r="J1002" s="10"/>
      <c r="K1002" s="10"/>
      <c r="L1002" s="10"/>
      <c r="M1002" s="10"/>
      <c r="N1002" s="10"/>
      <c r="O1002" s="10"/>
      <c r="P1002" s="10"/>
      <c r="Q1002" s="13">
        <v>203.6</v>
      </c>
      <c r="R1002" s="10"/>
      <c r="S1002" s="10"/>
      <c r="T1002" s="13"/>
      <c r="U1002" s="13"/>
      <c r="V1002" s="13"/>
      <c r="W1002" s="13">
        <f>(Q1002-202.96)*100/202.96</f>
        <v>0.31533307055576781</v>
      </c>
      <c r="X1002" s="10" t="s">
        <v>14</v>
      </c>
      <c r="Y1002" s="10"/>
    </row>
    <row r="1003" spans="1:25" x14ac:dyDescent="0.3">
      <c r="A1003" s="10" t="s">
        <v>84</v>
      </c>
      <c r="B1003" s="10" t="s">
        <v>85</v>
      </c>
      <c r="C1003" s="11">
        <v>0.1</v>
      </c>
      <c r="D1003" s="10" t="s">
        <v>10</v>
      </c>
      <c r="E1003" s="10"/>
      <c r="F1003" s="10"/>
      <c r="G1003" s="10"/>
      <c r="H1003" s="12"/>
      <c r="I1003" s="10"/>
      <c r="J1003" s="10"/>
      <c r="K1003" s="10"/>
      <c r="L1003" s="10"/>
      <c r="M1003" s="10"/>
      <c r="N1003" s="10"/>
      <c r="O1003" s="10"/>
      <c r="P1003" s="10"/>
      <c r="Q1003" s="13">
        <v>242.93333333333331</v>
      </c>
      <c r="R1003" s="10"/>
      <c r="S1003" s="10"/>
      <c r="T1003" s="13"/>
      <c r="U1003" s="13"/>
      <c r="V1003" s="13"/>
      <c r="W1003" s="13">
        <f>(243.64-Q1003)*100/243.64</f>
        <v>0.29004542220763324</v>
      </c>
      <c r="X1003" s="10" t="s">
        <v>14</v>
      </c>
      <c r="Y1003" s="10"/>
    </row>
    <row r="1004" spans="1:25" x14ac:dyDescent="0.3">
      <c r="A1004" s="14" t="s">
        <v>86</v>
      </c>
      <c r="B1004" s="14" t="s">
        <v>81</v>
      </c>
      <c r="C1004" s="15">
        <v>0.2</v>
      </c>
      <c r="D1004" s="14" t="s">
        <v>10</v>
      </c>
      <c r="E1004" s="14"/>
      <c r="F1004" s="14"/>
      <c r="G1004" s="14"/>
      <c r="H1004" s="16"/>
      <c r="I1004" s="14"/>
      <c r="J1004" s="14"/>
      <c r="K1004" s="14"/>
      <c r="L1004" s="14"/>
      <c r="M1004" s="14"/>
      <c r="N1004" s="14"/>
      <c r="O1004" s="14"/>
      <c r="P1004" s="14"/>
      <c r="Q1004" s="17">
        <v>153.30000000000001</v>
      </c>
      <c r="R1004" s="14"/>
      <c r="S1004" s="14"/>
      <c r="T1004" s="17"/>
      <c r="U1004" s="17"/>
      <c r="V1004" s="17"/>
      <c r="W1004" s="17">
        <f>(153.73-Q1004)*100/153.73</f>
        <v>0.27971118194235245</v>
      </c>
      <c r="X1004" s="14" t="s">
        <v>14</v>
      </c>
      <c r="Y1004" s="14"/>
    </row>
    <row r="1005" spans="1:25" x14ac:dyDescent="0.3">
      <c r="A1005" s="14" t="s">
        <v>87</v>
      </c>
      <c r="B1005" s="14" t="s">
        <v>83</v>
      </c>
      <c r="C1005" s="15">
        <v>0.1</v>
      </c>
      <c r="D1005" s="14" t="s">
        <v>10</v>
      </c>
      <c r="E1005" s="14"/>
      <c r="F1005" s="14"/>
      <c r="G1005" s="14"/>
      <c r="H1005" s="16"/>
      <c r="I1005" s="14"/>
      <c r="J1005" s="14"/>
      <c r="K1005" s="14"/>
      <c r="L1005" s="14"/>
      <c r="M1005" s="14"/>
      <c r="N1005" s="14"/>
      <c r="O1005" s="14"/>
      <c r="P1005" s="14"/>
      <c r="Q1005" s="17">
        <v>203.96666666666667</v>
      </c>
      <c r="R1005" s="14"/>
      <c r="S1005" s="14"/>
      <c r="T1005" s="17"/>
      <c r="U1005" s="17"/>
      <c r="V1005" s="17"/>
      <c r="W1005" s="17">
        <f>(Q1005-202.96)*100/202.96</f>
        <v>0.49599264222835071</v>
      </c>
      <c r="X1005" s="14" t="s">
        <v>14</v>
      </c>
      <c r="Y1005" s="14"/>
    </row>
    <row r="1006" spans="1:25" x14ac:dyDescent="0.3">
      <c r="A1006" s="14" t="s">
        <v>88</v>
      </c>
      <c r="B1006" s="14" t="s">
        <v>85</v>
      </c>
      <c r="C1006" s="15">
        <v>0.1</v>
      </c>
      <c r="D1006" s="14" t="s">
        <v>10</v>
      </c>
      <c r="E1006" s="14"/>
      <c r="F1006" s="14"/>
      <c r="G1006" s="14"/>
      <c r="H1006" s="16"/>
      <c r="I1006" s="14"/>
      <c r="J1006" s="14"/>
      <c r="K1006" s="14"/>
      <c r="L1006" s="14"/>
      <c r="M1006" s="14"/>
      <c r="N1006" s="14"/>
      <c r="O1006" s="14"/>
      <c r="P1006" s="14"/>
      <c r="Q1006" s="17">
        <v>244.06666666666669</v>
      </c>
      <c r="R1006" s="14"/>
      <c r="S1006" s="14"/>
      <c r="T1006" s="17"/>
      <c r="U1006" s="17"/>
      <c r="V1006" s="17"/>
      <c r="W1006" s="17">
        <f>(Q1006-243.64)*100/243.64</f>
        <v>0.17512176435179155</v>
      </c>
      <c r="X1006" s="14" t="s">
        <v>14</v>
      </c>
      <c r="Y1006" s="14"/>
    </row>
    <row r="1007" spans="1:25" x14ac:dyDescent="0.3">
      <c r="A1007" s="10" t="s">
        <v>89</v>
      </c>
      <c r="B1007" s="10" t="s">
        <v>90</v>
      </c>
      <c r="C1007" s="11">
        <v>0.1</v>
      </c>
      <c r="D1007" s="10"/>
      <c r="E1007" s="10" t="s">
        <v>11</v>
      </c>
      <c r="F1007" s="10"/>
      <c r="G1007" s="10"/>
      <c r="H1007" s="12"/>
      <c r="I1007" s="10"/>
      <c r="J1007" s="10"/>
      <c r="K1007" s="10"/>
      <c r="L1007" s="10"/>
      <c r="M1007" s="10"/>
      <c r="N1007" s="10"/>
      <c r="O1007" s="10"/>
      <c r="P1007" s="10"/>
      <c r="Q1007" s="13">
        <v>140.03333333333333</v>
      </c>
      <c r="R1007" s="10"/>
      <c r="S1007" s="10"/>
      <c r="T1007" s="13"/>
      <c r="U1007" s="13"/>
      <c r="V1007" s="13"/>
      <c r="W1007" s="13">
        <f>(140.1-140.04)*100/140.04</f>
        <v>4.2844901456728278E-2</v>
      </c>
      <c r="X1007" s="10" t="s">
        <v>14</v>
      </c>
      <c r="Y1007" s="10"/>
    </row>
    <row r="1008" spans="1:25" x14ac:dyDescent="0.3">
      <c r="A1008" s="10" t="s">
        <v>91</v>
      </c>
      <c r="B1008" s="10" t="s">
        <v>92</v>
      </c>
      <c r="C1008" s="11">
        <v>0.1</v>
      </c>
      <c r="D1008" s="10"/>
      <c r="E1008" s="10" t="s">
        <v>11</v>
      </c>
      <c r="F1008" s="10"/>
      <c r="G1008" s="10"/>
      <c r="H1008" s="12"/>
      <c r="I1008" s="10"/>
      <c r="J1008" s="10"/>
      <c r="K1008" s="10"/>
      <c r="L1008" s="10"/>
      <c r="M1008" s="10"/>
      <c r="N1008" s="10"/>
      <c r="O1008" s="10"/>
      <c r="P1008" s="10"/>
      <c r="Q1008" s="13">
        <v>180.86666666666667</v>
      </c>
      <c r="R1008" s="10"/>
      <c r="S1008" s="10"/>
      <c r="T1008" s="13"/>
      <c r="U1008" s="13"/>
      <c r="V1008" s="13"/>
      <c r="W1008" s="13">
        <f>(Q1008-180.77)*100/180.77</f>
        <v>5.3474949751985398E-2</v>
      </c>
      <c r="X1008" s="10" t="s">
        <v>14</v>
      </c>
      <c r="Y1008" s="10"/>
    </row>
    <row r="1009" spans="1:25" x14ac:dyDescent="0.3">
      <c r="A1009" s="10" t="s">
        <v>93</v>
      </c>
      <c r="B1009" s="10" t="s">
        <v>94</v>
      </c>
      <c r="C1009" s="11">
        <v>0.1</v>
      </c>
      <c r="D1009" s="10"/>
      <c r="E1009" s="10" t="s">
        <v>11</v>
      </c>
      <c r="F1009" s="10"/>
      <c r="G1009" s="10"/>
      <c r="H1009" s="12"/>
      <c r="I1009" s="10"/>
      <c r="J1009" s="10"/>
      <c r="K1009" s="10"/>
      <c r="L1009" s="10"/>
      <c r="M1009" s="10"/>
      <c r="N1009" s="10"/>
      <c r="O1009" s="10"/>
      <c r="P1009" s="10"/>
      <c r="Q1009" s="13">
        <v>255.4</v>
      </c>
      <c r="R1009" s="10"/>
      <c r="S1009" s="10"/>
      <c r="T1009" s="13"/>
      <c r="U1009" s="13"/>
      <c r="V1009" s="13"/>
      <c r="W1009" s="13">
        <f>(255.37-255.34)*100/255.34</f>
        <v>1.1749040495026685E-2</v>
      </c>
      <c r="X1009" s="10" t="s">
        <v>14</v>
      </c>
      <c r="Y1009" s="10"/>
    </row>
    <row r="1010" spans="1:25" x14ac:dyDescent="0.3">
      <c r="A1010" s="14" t="s">
        <v>95</v>
      </c>
      <c r="B1010" s="14" t="s">
        <v>90</v>
      </c>
      <c r="C1010" s="15">
        <v>0.1</v>
      </c>
      <c r="D1010" s="14"/>
      <c r="E1010" s="14" t="s">
        <v>11</v>
      </c>
      <c r="F1010" s="14"/>
      <c r="G1010" s="14"/>
      <c r="H1010" s="16"/>
      <c r="I1010" s="14"/>
      <c r="J1010" s="14"/>
      <c r="K1010" s="14"/>
      <c r="L1010" s="14"/>
      <c r="M1010" s="14"/>
      <c r="N1010" s="14"/>
      <c r="O1010" s="14"/>
      <c r="P1010" s="14"/>
      <c r="Q1010" s="17">
        <v>139.56666666666666</v>
      </c>
      <c r="R1010" s="14"/>
      <c r="S1010" s="14"/>
      <c r="T1010" s="17"/>
      <c r="U1010" s="17"/>
      <c r="V1010" s="17"/>
      <c r="W1010" s="17">
        <f>(140.04-Q1010)*100/140.04</f>
        <v>0.33799866704750725</v>
      </c>
      <c r="X1010" s="14" t="s">
        <v>14</v>
      </c>
      <c r="Y1010" s="14"/>
    </row>
    <row r="1011" spans="1:25" x14ac:dyDescent="0.3">
      <c r="A1011" s="14" t="s">
        <v>96</v>
      </c>
      <c r="B1011" s="14" t="s">
        <v>92</v>
      </c>
      <c r="C1011" s="15">
        <v>0.1</v>
      </c>
      <c r="D1011" s="14"/>
      <c r="E1011" s="14" t="s">
        <v>11</v>
      </c>
      <c r="F1011" s="14"/>
      <c r="G1011" s="14"/>
      <c r="H1011" s="16"/>
      <c r="I1011" s="14"/>
      <c r="J1011" s="14"/>
      <c r="K1011" s="14"/>
      <c r="L1011" s="14"/>
      <c r="M1011" s="14"/>
      <c r="N1011" s="14"/>
      <c r="O1011" s="14"/>
      <c r="P1011" s="14"/>
      <c r="Q1011" s="17">
        <v>180.36666666666667</v>
      </c>
      <c r="R1011" s="14"/>
      <c r="S1011" s="14"/>
      <c r="T1011" s="17"/>
      <c r="U1011" s="17"/>
      <c r="V1011" s="17"/>
      <c r="W1011" s="17">
        <f>(180.77-Q1011)*100/180.77</f>
        <v>0.22311961793070528</v>
      </c>
      <c r="X1011" s="14" t="s">
        <v>14</v>
      </c>
      <c r="Y1011" s="14"/>
    </row>
    <row r="1012" spans="1:25" x14ac:dyDescent="0.3">
      <c r="A1012" s="14" t="s">
        <v>97</v>
      </c>
      <c r="B1012" s="14" t="s">
        <v>94</v>
      </c>
      <c r="C1012" s="15">
        <v>0.1</v>
      </c>
      <c r="D1012" s="14"/>
      <c r="E1012" s="14" t="s">
        <v>11</v>
      </c>
      <c r="F1012" s="14"/>
      <c r="G1012" s="14"/>
      <c r="H1012" s="16"/>
      <c r="I1012" s="14"/>
      <c r="J1012" s="14"/>
      <c r="K1012" s="14"/>
      <c r="L1012" s="14"/>
      <c r="M1012" s="14"/>
      <c r="N1012" s="14"/>
      <c r="O1012" s="14"/>
      <c r="P1012" s="14"/>
      <c r="Q1012" s="17">
        <v>254.96666666666667</v>
      </c>
      <c r="R1012" s="14"/>
      <c r="S1012" s="14"/>
      <c r="T1012" s="17"/>
      <c r="U1012" s="17"/>
      <c r="V1012" s="17"/>
      <c r="W1012" s="17">
        <f>(255.34-Q1012)*100/255.34</f>
        <v>0.14621028171588268</v>
      </c>
      <c r="X1012" s="14" t="s">
        <v>14</v>
      </c>
      <c r="Y1012" s="14"/>
    </row>
    <row r="1013" spans="1:25" x14ac:dyDescent="0.3">
      <c r="A1013" t="s">
        <v>1990</v>
      </c>
      <c r="B1013" t="s">
        <v>338</v>
      </c>
      <c r="C1013" s="7">
        <v>12.4</v>
      </c>
      <c r="D1013" t="s">
        <v>10</v>
      </c>
      <c r="E1013" t="s">
        <v>11</v>
      </c>
      <c r="F1013" t="s">
        <v>1991</v>
      </c>
      <c r="H1013" t="s">
        <v>1992</v>
      </c>
      <c r="N1013">
        <v>318026</v>
      </c>
      <c r="P1013" s="8">
        <v>289.2</v>
      </c>
      <c r="Q1013" s="8">
        <v>285.23333333333329</v>
      </c>
      <c r="R1013" s="8"/>
      <c r="S1013" s="8"/>
      <c r="T1013" s="8"/>
      <c r="U1013" s="8"/>
      <c r="V1013" s="8">
        <v>289.23333333333329</v>
      </c>
      <c r="W1013" s="5"/>
      <c r="X1013" t="s">
        <v>14</v>
      </c>
      <c r="Y1013" s="9" t="s">
        <v>15</v>
      </c>
    </row>
    <row r="1014" spans="1:25" x14ac:dyDescent="0.3">
      <c r="A1014" t="s">
        <v>1993</v>
      </c>
      <c r="B1014" t="s">
        <v>1994</v>
      </c>
      <c r="C1014" s="7">
        <v>10.9</v>
      </c>
      <c r="D1014" t="s">
        <v>10</v>
      </c>
      <c r="E1014" t="s">
        <v>11</v>
      </c>
      <c r="F1014" t="s">
        <v>1995</v>
      </c>
      <c r="H1014" t="s">
        <v>1996</v>
      </c>
      <c r="N1014">
        <v>1968905</v>
      </c>
      <c r="P1014" s="8">
        <v>296.93333333333334</v>
      </c>
      <c r="Q1014" s="8">
        <v>297.16666666666669</v>
      </c>
      <c r="R1014" s="8">
        <v>297.7</v>
      </c>
      <c r="S1014" s="8"/>
      <c r="T1014" s="8">
        <v>291.3</v>
      </c>
      <c r="U1014" s="8"/>
      <c r="V1014" s="8"/>
      <c r="W1014" s="5"/>
      <c r="X1014" t="s">
        <v>14</v>
      </c>
      <c r="Y1014" s="9" t="s">
        <v>15</v>
      </c>
    </row>
    <row r="1015" spans="1:25" x14ac:dyDescent="0.3">
      <c r="A1015" t="s">
        <v>1997</v>
      </c>
      <c r="B1015" t="s">
        <v>1998</v>
      </c>
      <c r="C1015" s="7">
        <v>11.5</v>
      </c>
      <c r="D1015" t="s">
        <v>10</v>
      </c>
      <c r="E1015" t="s">
        <v>11</v>
      </c>
      <c r="F1015" t="s">
        <v>1999</v>
      </c>
      <c r="H1015" t="s">
        <v>2000</v>
      </c>
      <c r="N1015">
        <v>1968907</v>
      </c>
      <c r="P1015" s="8"/>
      <c r="Q1015" s="8">
        <v>283.63333333333338</v>
      </c>
      <c r="R1015" s="8">
        <v>283.53333333333336</v>
      </c>
      <c r="S1015" s="8"/>
      <c r="T1015" s="8">
        <v>266.06666666666666</v>
      </c>
      <c r="U1015" s="8"/>
      <c r="V1015" s="8"/>
      <c r="W1015" s="5"/>
      <c r="X1015" t="s">
        <v>14</v>
      </c>
      <c r="Y1015" s="9" t="s">
        <v>15</v>
      </c>
    </row>
    <row r="1016" spans="1:25" x14ac:dyDescent="0.3">
      <c r="A1016" t="s">
        <v>2001</v>
      </c>
      <c r="B1016" t="s">
        <v>1277</v>
      </c>
      <c r="C1016" s="7">
        <v>13.7</v>
      </c>
      <c r="D1016" t="s">
        <v>10</v>
      </c>
      <c r="E1016" t="s">
        <v>11</v>
      </c>
      <c r="F1016" t="s">
        <v>2002</v>
      </c>
      <c r="H1016" t="s">
        <v>2003</v>
      </c>
      <c r="N1016">
        <v>59486</v>
      </c>
      <c r="P1016" s="8">
        <v>298.26666666666665</v>
      </c>
      <c r="Q1016" s="8">
        <v>295.23333333333329</v>
      </c>
      <c r="R1016" s="8"/>
      <c r="S1016" s="8"/>
      <c r="T1016" s="8"/>
      <c r="U1016" s="8"/>
      <c r="V1016" s="8">
        <v>299.5333333333333</v>
      </c>
      <c r="W1016" s="5"/>
      <c r="X1016" t="s">
        <v>14</v>
      </c>
      <c r="Y1016" s="9" t="s">
        <v>15</v>
      </c>
    </row>
    <row r="1017" spans="1:25" x14ac:dyDescent="0.3">
      <c r="A1017" t="s">
        <v>2004</v>
      </c>
      <c r="B1017" t="s">
        <v>2005</v>
      </c>
      <c r="C1017" s="7">
        <v>14.7</v>
      </c>
      <c r="D1017" t="s">
        <v>10</v>
      </c>
      <c r="E1017" t="s">
        <v>11</v>
      </c>
      <c r="F1017" t="s">
        <v>2006</v>
      </c>
      <c r="H1017" t="s">
        <v>2007</v>
      </c>
      <c r="N1017">
        <v>4560</v>
      </c>
      <c r="P1017" s="8">
        <v>274.7</v>
      </c>
      <c r="Q1017" s="8"/>
      <c r="R1017" s="8">
        <v>275.89999999999998</v>
      </c>
      <c r="S1017" s="8"/>
      <c r="T1017" s="8"/>
      <c r="U1017" s="8"/>
      <c r="V1017" s="8">
        <v>276.50000000000006</v>
      </c>
      <c r="W1017" s="5"/>
      <c r="X1017" t="s">
        <v>14</v>
      </c>
      <c r="Y1017" s="9" t="s">
        <v>15</v>
      </c>
    </row>
    <row r="1018" spans="1:25" x14ac:dyDescent="0.3">
      <c r="A1018" t="s">
        <v>2008</v>
      </c>
      <c r="B1018" t="s">
        <v>2009</v>
      </c>
      <c r="C1018" s="7">
        <v>16.7</v>
      </c>
      <c r="D1018" t="s">
        <v>10</v>
      </c>
      <c r="E1018" t="s">
        <v>11</v>
      </c>
      <c r="F1018" t="s">
        <v>2010</v>
      </c>
      <c r="H1018" t="s">
        <v>2011</v>
      </c>
      <c r="N1018">
        <v>1968910</v>
      </c>
      <c r="P1018" s="8">
        <v>335.9666666666667</v>
      </c>
      <c r="Q1018" s="8">
        <v>336.40000000000003</v>
      </c>
      <c r="R1018" s="8">
        <v>338.2</v>
      </c>
      <c r="S1018" s="8"/>
      <c r="T1018" s="8">
        <v>329.36666666666667</v>
      </c>
      <c r="U1018" s="8"/>
      <c r="V1018" s="8"/>
      <c r="W1018" s="5"/>
      <c r="X1018" t="s">
        <v>14</v>
      </c>
      <c r="Y1018" s="9" t="s">
        <v>15</v>
      </c>
    </row>
    <row r="1019" spans="1:25" x14ac:dyDescent="0.3">
      <c r="A1019" t="s">
        <v>2012</v>
      </c>
      <c r="B1019" t="s">
        <v>2013</v>
      </c>
      <c r="C1019" s="7">
        <v>11.7</v>
      </c>
      <c r="D1019" t="s">
        <v>10</v>
      </c>
      <c r="E1019" t="s">
        <v>11</v>
      </c>
      <c r="F1019" t="s">
        <v>2014</v>
      </c>
      <c r="H1019" t="s">
        <v>2015</v>
      </c>
      <c r="N1019">
        <v>1968906</v>
      </c>
      <c r="P1019" s="8"/>
      <c r="Q1019" s="8">
        <v>286.86666666666667</v>
      </c>
      <c r="R1019" s="8">
        <v>286.90000000000003</v>
      </c>
      <c r="S1019" s="8"/>
      <c r="T1019" s="8">
        <v>274.8</v>
      </c>
      <c r="U1019" s="8"/>
      <c r="V1019" s="8"/>
      <c r="W1019" s="5"/>
      <c r="X1019" t="s">
        <v>14</v>
      </c>
      <c r="Y1019" s="9" t="s">
        <v>15</v>
      </c>
    </row>
    <row r="1020" spans="1:25" x14ac:dyDescent="0.3">
      <c r="A1020" t="s">
        <v>2016</v>
      </c>
      <c r="B1020" t="s">
        <v>2017</v>
      </c>
      <c r="C1020" s="7">
        <v>10.199999999999999</v>
      </c>
      <c r="D1020" t="s">
        <v>10</v>
      </c>
      <c r="E1020" t="s">
        <v>11</v>
      </c>
      <c r="F1020" t="s">
        <v>2018</v>
      </c>
      <c r="H1020" t="s">
        <v>2019</v>
      </c>
      <c r="N1020">
        <v>40492</v>
      </c>
      <c r="P1020" s="8">
        <v>291.40000000000003</v>
      </c>
      <c r="Q1020" s="8">
        <v>286.83333333333331</v>
      </c>
      <c r="R1020" s="8"/>
      <c r="S1020" s="8"/>
      <c r="T1020" s="8">
        <v>285.26666666666671</v>
      </c>
      <c r="U1020" s="8"/>
      <c r="V1020" s="8"/>
      <c r="W1020" s="5"/>
      <c r="X1020" t="s">
        <v>14</v>
      </c>
      <c r="Y1020" s="9" t="s">
        <v>15</v>
      </c>
    </row>
    <row r="1021" spans="1:25" x14ac:dyDescent="0.3">
      <c r="A1021" t="s">
        <v>2020</v>
      </c>
      <c r="B1021" t="s">
        <v>1581</v>
      </c>
      <c r="C1021" s="7">
        <v>17</v>
      </c>
      <c r="D1021" t="s">
        <v>10</v>
      </c>
      <c r="E1021" t="s">
        <v>11</v>
      </c>
      <c r="F1021" t="s">
        <v>2021</v>
      </c>
      <c r="H1021" t="s">
        <v>2022</v>
      </c>
      <c r="N1021">
        <v>1968904</v>
      </c>
      <c r="P1021" s="8">
        <v>281.56666666666666</v>
      </c>
      <c r="Q1021" s="8">
        <v>284.89999999999998</v>
      </c>
      <c r="R1021" s="8"/>
      <c r="S1021" s="8">
        <v>284.7</v>
      </c>
      <c r="T1021" s="8">
        <v>285.43333333333334</v>
      </c>
      <c r="U1021" s="8">
        <v>278.90000000000003</v>
      </c>
      <c r="V1021" s="8">
        <v>285</v>
      </c>
      <c r="W1021" s="5"/>
      <c r="X1021" t="s">
        <v>14</v>
      </c>
      <c r="Y1021" s="9" t="s">
        <v>15</v>
      </c>
    </row>
    <row r="1022" spans="1:25" x14ac:dyDescent="0.3">
      <c r="A1022" t="s">
        <v>2023</v>
      </c>
      <c r="B1022" t="s">
        <v>2024</v>
      </c>
      <c r="C1022" s="7">
        <v>10.5</v>
      </c>
      <c r="D1022" t="s">
        <v>10</v>
      </c>
      <c r="E1022" t="s">
        <v>11</v>
      </c>
      <c r="F1022" t="s">
        <v>2025</v>
      </c>
      <c r="H1022" t="s">
        <v>2026</v>
      </c>
      <c r="N1022">
        <v>1968911</v>
      </c>
      <c r="P1022" s="8">
        <v>261.86666666666662</v>
      </c>
      <c r="Q1022" s="8">
        <v>268.46666666666664</v>
      </c>
      <c r="R1022" s="8">
        <v>268.7</v>
      </c>
      <c r="S1022" s="8"/>
      <c r="T1022" s="8">
        <v>249.69999999999996</v>
      </c>
      <c r="U1022" s="8"/>
      <c r="V1022" s="8"/>
      <c r="W1022" s="5"/>
      <c r="X1022" t="s">
        <v>14</v>
      </c>
      <c r="Y1022" s="9" t="s">
        <v>15</v>
      </c>
    </row>
    <row r="1023" spans="1:25" x14ac:dyDescent="0.3">
      <c r="A1023" t="s">
        <v>2027</v>
      </c>
      <c r="B1023" t="s">
        <v>2028</v>
      </c>
      <c r="C1023" s="7">
        <v>11.9</v>
      </c>
      <c r="D1023" t="s">
        <v>10</v>
      </c>
      <c r="E1023" t="s">
        <v>11</v>
      </c>
      <c r="F1023" t="s">
        <v>2029</v>
      </c>
      <c r="H1023" t="s">
        <v>2030</v>
      </c>
      <c r="N1023">
        <v>1968903</v>
      </c>
      <c r="P1023" s="8">
        <v>249.96666666666667</v>
      </c>
      <c r="Q1023" s="8">
        <v>254.66666666666666</v>
      </c>
      <c r="R1023" s="8"/>
      <c r="S1023" s="8">
        <v>254.86666666666667</v>
      </c>
      <c r="T1023" s="8"/>
      <c r="U1023" s="8">
        <v>249.13333333333333</v>
      </c>
      <c r="V1023" s="8">
        <v>255.93333333333331</v>
      </c>
      <c r="W1023" s="5"/>
      <c r="X1023" t="s">
        <v>14</v>
      </c>
      <c r="Y1023" s="9" t="s">
        <v>15</v>
      </c>
    </row>
    <row r="1024" spans="1:25" x14ac:dyDescent="0.3">
      <c r="A1024" t="s">
        <v>2031</v>
      </c>
      <c r="B1024" t="s">
        <v>1734</v>
      </c>
      <c r="C1024" s="7">
        <v>7</v>
      </c>
      <c r="D1024" t="s">
        <v>10</v>
      </c>
      <c r="E1024" t="s">
        <v>11</v>
      </c>
      <c r="F1024" t="s">
        <v>2032</v>
      </c>
      <c r="H1024" t="s">
        <v>2033</v>
      </c>
      <c r="N1024">
        <v>62940</v>
      </c>
      <c r="P1024" s="8">
        <v>250.6</v>
      </c>
      <c r="Q1024" s="8">
        <v>249</v>
      </c>
      <c r="R1024" s="8"/>
      <c r="S1024" s="8"/>
      <c r="T1024" s="8"/>
      <c r="U1024" s="8"/>
      <c r="V1024" s="8">
        <v>254.1</v>
      </c>
      <c r="W1024" s="5"/>
      <c r="X1024" t="s">
        <v>14</v>
      </c>
      <c r="Y1024" s="9" t="s">
        <v>15</v>
      </c>
    </row>
    <row r="1025" spans="1:25" x14ac:dyDescent="0.3">
      <c r="A1025" t="s">
        <v>2034</v>
      </c>
      <c r="B1025" t="s">
        <v>2035</v>
      </c>
      <c r="C1025" s="7">
        <v>14.3</v>
      </c>
      <c r="D1025" t="s">
        <v>10</v>
      </c>
      <c r="E1025" t="s">
        <v>11</v>
      </c>
      <c r="F1025" t="s">
        <v>2036</v>
      </c>
      <c r="H1025" t="s">
        <v>2037</v>
      </c>
      <c r="N1025">
        <v>46675</v>
      </c>
      <c r="P1025" s="8">
        <v>296.26666666666665</v>
      </c>
      <c r="Q1025" s="8">
        <v>294.86666666666667</v>
      </c>
      <c r="R1025" s="8"/>
      <c r="S1025" s="8"/>
      <c r="T1025" s="8"/>
      <c r="U1025" s="8"/>
      <c r="V1025" s="8">
        <v>298.8</v>
      </c>
      <c r="W1025" s="5"/>
      <c r="X1025" t="s">
        <v>14</v>
      </c>
      <c r="Y1025" s="9" t="s">
        <v>15</v>
      </c>
    </row>
    <row r="1026" spans="1:25" x14ac:dyDescent="0.3">
      <c r="A1026" t="s">
        <v>2038</v>
      </c>
      <c r="B1026" t="s">
        <v>385</v>
      </c>
      <c r="C1026" s="7">
        <v>1.4</v>
      </c>
      <c r="D1026" t="s">
        <v>10</v>
      </c>
      <c r="E1026" t="s">
        <v>11</v>
      </c>
      <c r="F1026" t="s">
        <v>2039</v>
      </c>
      <c r="H1026" t="s">
        <v>2040</v>
      </c>
      <c r="N1026">
        <v>5728</v>
      </c>
      <c r="P1026" s="8">
        <v>209.46666666666667</v>
      </c>
      <c r="Q1026" s="8"/>
      <c r="R1026" s="8"/>
      <c r="S1026" s="8">
        <v>199.83333333333334</v>
      </c>
      <c r="T1026" s="8"/>
      <c r="U1026" s="8">
        <v>199.76666666666665</v>
      </c>
      <c r="V1026" s="8">
        <v>202.69999999999996</v>
      </c>
      <c r="W1026" s="5"/>
      <c r="X1026" t="s">
        <v>14</v>
      </c>
      <c r="Y1026" s="9" t="s">
        <v>15</v>
      </c>
    </row>
    <row r="1027" spans="1:25" x14ac:dyDescent="0.3">
      <c r="A1027" t="s">
        <v>2041</v>
      </c>
      <c r="B1027" t="s">
        <v>2042</v>
      </c>
      <c r="C1027" s="7">
        <v>1.3</v>
      </c>
      <c r="D1027" t="s">
        <v>10</v>
      </c>
      <c r="E1027" t="s">
        <v>11</v>
      </c>
      <c r="F1027" t="s">
        <v>2043</v>
      </c>
      <c r="H1027" t="s">
        <v>2044</v>
      </c>
      <c r="N1027">
        <v>53899</v>
      </c>
      <c r="P1027" s="8">
        <v>226.86666666666667</v>
      </c>
      <c r="Q1027" s="8">
        <v>224.9</v>
      </c>
      <c r="R1027" s="8"/>
      <c r="S1027" s="8"/>
      <c r="T1027" s="8"/>
      <c r="U1027" s="8"/>
      <c r="V1027" s="8">
        <v>234.1</v>
      </c>
      <c r="W1027" s="5"/>
      <c r="X1027" t="s">
        <v>14</v>
      </c>
      <c r="Y1027" s="9" t="s">
        <v>15</v>
      </c>
    </row>
    <row r="1028" spans="1:25" x14ac:dyDescent="0.3">
      <c r="A1028" t="s">
        <v>2045</v>
      </c>
      <c r="B1028" t="s">
        <v>2046</v>
      </c>
      <c r="C1028" s="7">
        <v>16.100000000000001</v>
      </c>
      <c r="D1028" t="s">
        <v>10</v>
      </c>
      <c r="E1028" t="s">
        <v>11</v>
      </c>
      <c r="F1028" t="s">
        <v>2047</v>
      </c>
      <c r="H1028" t="s">
        <v>2048</v>
      </c>
      <c r="N1028">
        <v>1968909</v>
      </c>
      <c r="P1028" s="8">
        <v>308.23333333333335</v>
      </c>
      <c r="Q1028" s="8">
        <v>329.3</v>
      </c>
      <c r="R1028" s="8"/>
      <c r="S1028" s="8"/>
      <c r="T1028" s="8"/>
      <c r="U1028" s="8"/>
      <c r="V1028" s="8">
        <v>332.86666666666667</v>
      </c>
      <c r="W1028" s="5"/>
      <c r="X1028" t="s">
        <v>14</v>
      </c>
      <c r="Y1028" s="9" t="s">
        <v>15</v>
      </c>
    </row>
    <row r="1029" spans="1:25" x14ac:dyDescent="0.3">
      <c r="A1029" t="s">
        <v>2049</v>
      </c>
      <c r="B1029" t="s">
        <v>2050</v>
      </c>
      <c r="C1029" s="7">
        <v>17.2</v>
      </c>
      <c r="D1029" t="s">
        <v>10</v>
      </c>
      <c r="E1029" t="s">
        <v>11</v>
      </c>
      <c r="F1029" t="s">
        <v>2051</v>
      </c>
      <c r="H1029" t="s">
        <v>2052</v>
      </c>
      <c r="N1029">
        <v>87222</v>
      </c>
      <c r="P1029" s="8">
        <v>320.73333333333335</v>
      </c>
      <c r="Q1029" s="8"/>
      <c r="R1029" s="8">
        <v>322.36666666666667</v>
      </c>
      <c r="S1029" s="8"/>
      <c r="T1029" s="8"/>
      <c r="U1029" s="8">
        <v>324.66666666666669</v>
      </c>
      <c r="V1029" s="8">
        <v>327.76666666666665</v>
      </c>
      <c r="W1029" s="5"/>
      <c r="X1029" t="s">
        <v>14</v>
      </c>
      <c r="Y1029" s="9" t="s">
        <v>15</v>
      </c>
    </row>
    <row r="1030" spans="1:25" x14ac:dyDescent="0.3">
      <c r="A1030" s="10" t="s">
        <v>80</v>
      </c>
      <c r="B1030" s="10" t="s">
        <v>81</v>
      </c>
      <c r="C1030" s="11">
        <v>0.2</v>
      </c>
      <c r="D1030" s="10" t="s">
        <v>10</v>
      </c>
      <c r="E1030" s="10"/>
      <c r="F1030" s="10"/>
      <c r="G1030" s="10"/>
      <c r="H1030" s="12"/>
      <c r="I1030" s="10"/>
      <c r="J1030" s="10"/>
      <c r="K1030" s="10"/>
      <c r="L1030" s="10"/>
      <c r="M1030" s="10"/>
      <c r="N1030" s="10"/>
      <c r="O1030" s="10"/>
      <c r="P1030" s="10"/>
      <c r="Q1030" s="13">
        <v>153.6</v>
      </c>
      <c r="R1030" s="10"/>
      <c r="S1030" s="10"/>
      <c r="T1030" s="13"/>
      <c r="U1030" s="13"/>
      <c r="V1030" s="13"/>
      <c r="W1030" s="13">
        <f>(153.73-Q1030)*100/153.73</f>
        <v>8.4563845703503199E-2</v>
      </c>
      <c r="X1030" s="10" t="s">
        <v>14</v>
      </c>
      <c r="Y1030" s="10"/>
    </row>
    <row r="1031" spans="1:25" x14ac:dyDescent="0.3">
      <c r="A1031" s="10" t="s">
        <v>82</v>
      </c>
      <c r="B1031" s="10" t="s">
        <v>83</v>
      </c>
      <c r="C1031" s="11">
        <v>0.1</v>
      </c>
      <c r="D1031" s="10" t="s">
        <v>10</v>
      </c>
      <c r="E1031" s="10"/>
      <c r="F1031" s="10"/>
      <c r="G1031" s="10"/>
      <c r="H1031" s="12"/>
      <c r="I1031" s="10"/>
      <c r="J1031" s="10"/>
      <c r="K1031" s="10"/>
      <c r="L1031" s="10"/>
      <c r="M1031" s="10"/>
      <c r="N1031" s="10"/>
      <c r="O1031" s="10"/>
      <c r="P1031" s="10"/>
      <c r="Q1031" s="13">
        <v>203.69999999999996</v>
      </c>
      <c r="R1031" s="10"/>
      <c r="S1031" s="10"/>
      <c r="T1031" s="13"/>
      <c r="U1031" s="13"/>
      <c r="V1031" s="13"/>
      <c r="W1031" s="13">
        <f>(Q1031-202.96)*100/202.96</f>
        <v>0.36460386283009077</v>
      </c>
      <c r="X1031" s="10" t="s">
        <v>14</v>
      </c>
      <c r="Y1031" s="10"/>
    </row>
    <row r="1032" spans="1:25" x14ac:dyDescent="0.3">
      <c r="A1032" s="10" t="s">
        <v>84</v>
      </c>
      <c r="B1032" s="10" t="s">
        <v>85</v>
      </c>
      <c r="C1032" s="11">
        <v>0.1</v>
      </c>
      <c r="D1032" s="10" t="s">
        <v>10</v>
      </c>
      <c r="E1032" s="10"/>
      <c r="F1032" s="10"/>
      <c r="G1032" s="10"/>
      <c r="H1032" s="12"/>
      <c r="I1032" s="10"/>
      <c r="J1032" s="10"/>
      <c r="K1032" s="10"/>
      <c r="L1032" s="10"/>
      <c r="M1032" s="10"/>
      <c r="N1032" s="10"/>
      <c r="O1032" s="10"/>
      <c r="P1032" s="10"/>
      <c r="Q1032" s="13">
        <v>243.03333333333333</v>
      </c>
      <c r="R1032" s="10"/>
      <c r="S1032" s="10"/>
      <c r="T1032" s="13"/>
      <c r="U1032" s="13"/>
      <c r="V1032" s="13"/>
      <c r="W1032" s="13">
        <f>(243.64-Q1032)*100/243.64</f>
        <v>0.24900125868767647</v>
      </c>
      <c r="X1032" s="10" t="s">
        <v>14</v>
      </c>
      <c r="Y1032" s="10"/>
    </row>
    <row r="1033" spans="1:25" x14ac:dyDescent="0.3">
      <c r="A1033" s="14" t="s">
        <v>86</v>
      </c>
      <c r="B1033" s="14" t="s">
        <v>81</v>
      </c>
      <c r="C1033" s="15">
        <v>0.2</v>
      </c>
      <c r="D1033" s="14" t="s">
        <v>10</v>
      </c>
      <c r="E1033" s="14"/>
      <c r="F1033" s="14"/>
      <c r="G1033" s="14"/>
      <c r="H1033" s="16"/>
      <c r="I1033" s="14"/>
      <c r="J1033" s="14"/>
      <c r="K1033" s="14"/>
      <c r="L1033" s="14"/>
      <c r="M1033" s="14"/>
      <c r="N1033" s="14"/>
      <c r="O1033" s="14"/>
      <c r="P1033" s="14"/>
      <c r="Q1033" s="17">
        <v>153.23333333333332</v>
      </c>
      <c r="R1033" s="14"/>
      <c r="S1033" s="14"/>
      <c r="T1033" s="17"/>
      <c r="U1033" s="17"/>
      <c r="V1033" s="17"/>
      <c r="W1033" s="17">
        <f>(153.73-Q1033)*100/153.73</f>
        <v>0.32307725666211523</v>
      </c>
      <c r="X1033" s="14" t="s">
        <v>14</v>
      </c>
      <c r="Y1033" s="14"/>
    </row>
    <row r="1034" spans="1:25" x14ac:dyDescent="0.3">
      <c r="A1034" s="14" t="s">
        <v>87</v>
      </c>
      <c r="B1034" s="14" t="s">
        <v>83</v>
      </c>
      <c r="C1034" s="15">
        <v>0.1</v>
      </c>
      <c r="D1034" s="14" t="s">
        <v>10</v>
      </c>
      <c r="E1034" s="14"/>
      <c r="F1034" s="14"/>
      <c r="G1034" s="14"/>
      <c r="H1034" s="16"/>
      <c r="I1034" s="14"/>
      <c r="J1034" s="14"/>
      <c r="K1034" s="14"/>
      <c r="L1034" s="14"/>
      <c r="M1034" s="14"/>
      <c r="N1034" s="14"/>
      <c r="O1034" s="14"/>
      <c r="P1034" s="14"/>
      <c r="Q1034" s="17">
        <v>203.9</v>
      </c>
      <c r="R1034" s="14"/>
      <c r="S1034" s="14"/>
      <c r="T1034" s="17"/>
      <c r="U1034" s="17"/>
      <c r="V1034" s="17"/>
      <c r="W1034" s="17">
        <f>(Q1034-202.96)*100/202.96</f>
        <v>0.46314544737879271</v>
      </c>
      <c r="X1034" s="14" t="s">
        <v>14</v>
      </c>
      <c r="Y1034" s="14"/>
    </row>
    <row r="1035" spans="1:25" x14ac:dyDescent="0.3">
      <c r="A1035" s="14" t="s">
        <v>88</v>
      </c>
      <c r="B1035" s="14" t="s">
        <v>85</v>
      </c>
      <c r="C1035" s="15">
        <v>0.1</v>
      </c>
      <c r="D1035" s="14" t="s">
        <v>10</v>
      </c>
      <c r="E1035" s="14"/>
      <c r="F1035" s="14"/>
      <c r="G1035" s="14"/>
      <c r="H1035" s="16"/>
      <c r="I1035" s="14"/>
      <c r="J1035" s="14"/>
      <c r="K1035" s="14"/>
      <c r="L1035" s="14"/>
      <c r="M1035" s="14"/>
      <c r="N1035" s="14"/>
      <c r="O1035" s="14"/>
      <c r="P1035" s="14"/>
      <c r="Q1035" s="17">
        <v>243.96666666666667</v>
      </c>
      <c r="R1035" s="14"/>
      <c r="S1035" s="14"/>
      <c r="T1035" s="17"/>
      <c r="U1035" s="17"/>
      <c r="V1035" s="17"/>
      <c r="W1035" s="17">
        <f>(Q1035-243.64)*100/243.64</f>
        <v>0.13407760083183476</v>
      </c>
      <c r="X1035" s="14" t="s">
        <v>14</v>
      </c>
      <c r="Y1035" s="14"/>
    </row>
    <row r="1036" spans="1:25" x14ac:dyDescent="0.3">
      <c r="A1036" s="10" t="s">
        <v>89</v>
      </c>
      <c r="B1036" s="10" t="s">
        <v>90</v>
      </c>
      <c r="C1036" s="11">
        <v>0.1</v>
      </c>
      <c r="D1036" s="10"/>
      <c r="E1036" s="10" t="s">
        <v>11</v>
      </c>
      <c r="F1036" s="10"/>
      <c r="G1036" s="10"/>
      <c r="H1036" s="12"/>
      <c r="I1036" s="10"/>
      <c r="J1036" s="10"/>
      <c r="K1036" s="10"/>
      <c r="L1036" s="10"/>
      <c r="M1036" s="10"/>
      <c r="N1036" s="10"/>
      <c r="O1036" s="10"/>
      <c r="P1036" s="10"/>
      <c r="Q1036" s="13">
        <v>140</v>
      </c>
      <c r="R1036" s="10"/>
      <c r="S1036" s="10"/>
      <c r="T1036" s="13"/>
      <c r="U1036" s="13"/>
      <c r="V1036" s="13"/>
      <c r="W1036" s="13">
        <f>(140.1-140.04)*100/140.04</f>
        <v>4.2844901456728278E-2</v>
      </c>
      <c r="X1036" s="10" t="s">
        <v>14</v>
      </c>
      <c r="Y1036" s="10"/>
    </row>
    <row r="1037" spans="1:25" x14ac:dyDescent="0.3">
      <c r="A1037" s="10" t="s">
        <v>91</v>
      </c>
      <c r="B1037" s="10" t="s">
        <v>92</v>
      </c>
      <c r="C1037" s="11">
        <v>0.1</v>
      </c>
      <c r="D1037" s="10"/>
      <c r="E1037" s="10" t="s">
        <v>11</v>
      </c>
      <c r="F1037" s="10"/>
      <c r="G1037" s="10"/>
      <c r="H1037" s="12"/>
      <c r="I1037" s="10"/>
      <c r="J1037" s="10"/>
      <c r="K1037" s="10"/>
      <c r="L1037" s="10"/>
      <c r="M1037" s="10"/>
      <c r="N1037" s="10"/>
      <c r="O1037" s="10"/>
      <c r="P1037" s="10"/>
      <c r="Q1037" s="13">
        <v>180.83333333333334</v>
      </c>
      <c r="R1037" s="10"/>
      <c r="S1037" s="10"/>
      <c r="T1037" s="13"/>
      <c r="U1037" s="13"/>
      <c r="V1037" s="13"/>
      <c r="W1037" s="13">
        <f>(Q1037-180.77)*100/180.77</f>
        <v>3.5035311906473736E-2</v>
      </c>
      <c r="X1037" s="10" t="s">
        <v>14</v>
      </c>
      <c r="Y1037" s="10"/>
    </row>
    <row r="1038" spans="1:25" x14ac:dyDescent="0.3">
      <c r="A1038" s="10" t="s">
        <v>93</v>
      </c>
      <c r="B1038" s="10" t="s">
        <v>94</v>
      </c>
      <c r="C1038" s="11">
        <v>0.1</v>
      </c>
      <c r="D1038" s="10"/>
      <c r="E1038" s="10" t="s">
        <v>11</v>
      </c>
      <c r="F1038" s="10"/>
      <c r="G1038" s="10"/>
      <c r="H1038" s="12"/>
      <c r="I1038" s="10"/>
      <c r="J1038" s="10"/>
      <c r="K1038" s="10"/>
      <c r="L1038" s="10"/>
      <c r="M1038" s="10"/>
      <c r="N1038" s="10"/>
      <c r="O1038" s="10"/>
      <c r="P1038" s="10"/>
      <c r="Q1038" s="13">
        <v>255.29999999999998</v>
      </c>
      <c r="R1038" s="10"/>
      <c r="S1038" s="10"/>
      <c r="T1038" s="13"/>
      <c r="U1038" s="13"/>
      <c r="V1038" s="13"/>
      <c r="W1038" s="13">
        <f>(255.37-255.34)*100/255.34</f>
        <v>1.1749040495026685E-2</v>
      </c>
      <c r="X1038" s="10" t="s">
        <v>14</v>
      </c>
      <c r="Y1038" s="10"/>
    </row>
    <row r="1039" spans="1:25" x14ac:dyDescent="0.3">
      <c r="A1039" s="14" t="s">
        <v>95</v>
      </c>
      <c r="B1039" s="14" t="s">
        <v>90</v>
      </c>
      <c r="C1039" s="15">
        <v>0.1</v>
      </c>
      <c r="D1039" s="14"/>
      <c r="E1039" s="14" t="s">
        <v>11</v>
      </c>
      <c r="F1039" s="14"/>
      <c r="G1039" s="14"/>
      <c r="H1039" s="16"/>
      <c r="I1039" s="14"/>
      <c r="J1039" s="14"/>
      <c r="K1039" s="14"/>
      <c r="L1039" s="14"/>
      <c r="M1039" s="14"/>
      <c r="N1039" s="14"/>
      <c r="O1039" s="14"/>
      <c r="P1039" s="14"/>
      <c r="Q1039" s="17">
        <v>139.86666666666667</v>
      </c>
      <c r="R1039" s="14"/>
      <c r="S1039" s="14"/>
      <c r="T1039" s="17"/>
      <c r="U1039" s="17"/>
      <c r="V1039" s="17"/>
      <c r="W1039" s="17">
        <f>(140.04-Q1039)*100/140.04</f>
        <v>0.1237741597638659</v>
      </c>
      <c r="X1039" s="14" t="s">
        <v>14</v>
      </c>
      <c r="Y1039" s="14"/>
    </row>
    <row r="1040" spans="1:25" x14ac:dyDescent="0.3">
      <c r="A1040" s="14" t="s">
        <v>96</v>
      </c>
      <c r="B1040" s="14" t="s">
        <v>92</v>
      </c>
      <c r="C1040" s="15">
        <v>0.1</v>
      </c>
      <c r="D1040" s="14"/>
      <c r="E1040" s="14" t="s">
        <v>11</v>
      </c>
      <c r="F1040" s="14"/>
      <c r="G1040" s="14"/>
      <c r="H1040" s="16"/>
      <c r="I1040" s="14"/>
      <c r="J1040" s="14"/>
      <c r="K1040" s="14"/>
      <c r="L1040" s="14"/>
      <c r="M1040" s="14"/>
      <c r="N1040" s="14"/>
      <c r="O1040" s="14"/>
      <c r="P1040" s="14"/>
      <c r="Q1040" s="17">
        <v>180.73333333333335</v>
      </c>
      <c r="R1040" s="14"/>
      <c r="S1040" s="14"/>
      <c r="T1040" s="17"/>
      <c r="U1040" s="17"/>
      <c r="V1040" s="17"/>
      <c r="W1040" s="17">
        <f>(180.77-Q1040)*100/180.77</f>
        <v>2.0283601630061258E-2</v>
      </c>
      <c r="X1040" s="14" t="s">
        <v>14</v>
      </c>
      <c r="Y1040" s="14"/>
    </row>
    <row r="1041" spans="1:25" x14ac:dyDescent="0.3">
      <c r="A1041" s="14" t="s">
        <v>97</v>
      </c>
      <c r="B1041" s="14" t="s">
        <v>94</v>
      </c>
      <c r="C1041" s="15">
        <v>0.1</v>
      </c>
      <c r="D1041" s="14"/>
      <c r="E1041" s="14" t="s">
        <v>11</v>
      </c>
      <c r="F1041" s="14"/>
      <c r="G1041" s="14"/>
      <c r="H1041" s="16"/>
      <c r="I1041" s="14"/>
      <c r="J1041" s="14"/>
      <c r="K1041" s="14"/>
      <c r="L1041" s="14"/>
      <c r="M1041" s="14"/>
      <c r="N1041" s="14"/>
      <c r="O1041" s="14"/>
      <c r="P1041" s="14"/>
      <c r="Q1041" s="17">
        <v>255.5</v>
      </c>
      <c r="R1041" s="14"/>
      <c r="S1041" s="14"/>
      <c r="T1041" s="17"/>
      <c r="U1041" s="17"/>
      <c r="V1041" s="17"/>
      <c r="W1041" s="17">
        <f>(Q1041-255.34)*100/255.34</f>
        <v>6.2661549306805273E-2</v>
      </c>
      <c r="X1041" s="14" t="s">
        <v>14</v>
      </c>
      <c r="Y1041" s="14"/>
    </row>
    <row r="1042" spans="1:25" x14ac:dyDescent="0.3">
      <c r="A1042" t="s">
        <v>2053</v>
      </c>
      <c r="B1042" t="s">
        <v>2054</v>
      </c>
      <c r="C1042" s="7">
        <v>2</v>
      </c>
      <c r="D1042" t="s">
        <v>10</v>
      </c>
      <c r="E1042" t="s">
        <v>11</v>
      </c>
      <c r="F1042" t="s">
        <v>2055</v>
      </c>
      <c r="H1042" t="s">
        <v>2056</v>
      </c>
      <c r="N1042">
        <v>1968916</v>
      </c>
      <c r="P1042" s="8">
        <v>239.03333333333333</v>
      </c>
      <c r="Q1042" s="8">
        <v>235.83333333333334</v>
      </c>
      <c r="R1042" s="8"/>
      <c r="S1042" s="8"/>
      <c r="T1042" s="8"/>
      <c r="U1042" s="8"/>
      <c r="V1042" s="8">
        <v>241.63333333333333</v>
      </c>
      <c r="W1042" s="5"/>
      <c r="X1042" t="s">
        <v>14</v>
      </c>
      <c r="Y1042" s="9" t="s">
        <v>15</v>
      </c>
    </row>
    <row r="1043" spans="1:25" x14ac:dyDescent="0.3">
      <c r="A1043" t="s">
        <v>2057</v>
      </c>
      <c r="B1043" t="s">
        <v>2058</v>
      </c>
      <c r="C1043" s="7">
        <v>1.5</v>
      </c>
      <c r="D1043" t="s">
        <v>10</v>
      </c>
      <c r="E1043" t="s">
        <v>11</v>
      </c>
      <c r="F1043" t="s">
        <v>2059</v>
      </c>
      <c r="H1043" t="s">
        <v>2060</v>
      </c>
      <c r="N1043">
        <v>40918</v>
      </c>
      <c r="P1043" s="8">
        <v>194.16666666666666</v>
      </c>
      <c r="Q1043" s="8">
        <v>196.06666666666669</v>
      </c>
      <c r="R1043" s="8">
        <v>195.80000000000004</v>
      </c>
      <c r="S1043" s="8"/>
      <c r="T1043" s="8">
        <v>191.4</v>
      </c>
      <c r="U1043" s="8"/>
      <c r="V1043" s="8"/>
      <c r="W1043" s="5"/>
      <c r="X1043" t="s">
        <v>14</v>
      </c>
      <c r="Y1043" s="9" t="s">
        <v>15</v>
      </c>
    </row>
    <row r="1044" spans="1:25" x14ac:dyDescent="0.3">
      <c r="A1044" t="s">
        <v>2061</v>
      </c>
      <c r="B1044" t="s">
        <v>848</v>
      </c>
      <c r="C1044" s="7">
        <v>7</v>
      </c>
      <c r="D1044" t="s">
        <v>10</v>
      </c>
      <c r="E1044" t="s">
        <v>11</v>
      </c>
      <c r="F1044" t="s">
        <v>2062</v>
      </c>
      <c r="H1044" t="s">
        <v>2063</v>
      </c>
      <c r="N1044">
        <v>1968919</v>
      </c>
      <c r="P1044" s="8"/>
      <c r="Q1044" s="8">
        <v>268.03333333333336</v>
      </c>
      <c r="R1044" s="8"/>
      <c r="S1044" s="8"/>
      <c r="T1044" s="8"/>
      <c r="U1044" s="8"/>
      <c r="V1044" s="8">
        <v>280.3</v>
      </c>
      <c r="W1044" s="5"/>
      <c r="X1044" t="s">
        <v>14</v>
      </c>
      <c r="Y1044" s="9" t="s">
        <v>15</v>
      </c>
    </row>
    <row r="1045" spans="1:25" x14ac:dyDescent="0.3">
      <c r="A1045" t="s">
        <v>2064</v>
      </c>
      <c r="B1045" t="s">
        <v>2065</v>
      </c>
      <c r="C1045" s="7">
        <v>10.7</v>
      </c>
      <c r="D1045" t="s">
        <v>10</v>
      </c>
      <c r="E1045" t="s">
        <v>11</v>
      </c>
      <c r="F1045" t="s">
        <v>2066</v>
      </c>
      <c r="H1045" t="s">
        <v>2067</v>
      </c>
      <c r="N1045">
        <v>77809</v>
      </c>
      <c r="P1045" s="8">
        <v>280.36666666666673</v>
      </c>
      <c r="Q1045" s="8">
        <v>281.2</v>
      </c>
      <c r="R1045" s="8"/>
      <c r="S1045" s="8"/>
      <c r="T1045" s="8">
        <v>276.86666666666662</v>
      </c>
      <c r="U1045" s="8"/>
      <c r="V1045" s="8"/>
      <c r="W1045" s="5"/>
      <c r="X1045" t="s">
        <v>14</v>
      </c>
      <c r="Y1045" s="9" t="s">
        <v>15</v>
      </c>
    </row>
    <row r="1046" spans="1:25" x14ac:dyDescent="0.3">
      <c r="A1046" t="s">
        <v>2068</v>
      </c>
      <c r="B1046" t="s">
        <v>1606</v>
      </c>
      <c r="C1046" s="7">
        <v>1.1000000000000001</v>
      </c>
      <c r="D1046" t="s">
        <v>10</v>
      </c>
      <c r="E1046" t="s">
        <v>11</v>
      </c>
      <c r="F1046" t="s">
        <v>2069</v>
      </c>
      <c r="H1046" t="s">
        <v>2070</v>
      </c>
      <c r="N1046">
        <v>36116</v>
      </c>
      <c r="P1046" s="8">
        <v>202.56666666666669</v>
      </c>
      <c r="Q1046" s="8"/>
      <c r="R1046" s="8"/>
      <c r="S1046" s="8"/>
      <c r="T1046" s="8">
        <v>191.63333333333333</v>
      </c>
      <c r="U1046" s="8"/>
      <c r="V1046" s="8"/>
      <c r="W1046" s="5"/>
      <c r="X1046" t="s">
        <v>14</v>
      </c>
      <c r="Y1046" s="9" t="s">
        <v>15</v>
      </c>
    </row>
    <row r="1047" spans="1:25" x14ac:dyDescent="0.3">
      <c r="A1047" t="s">
        <v>2071</v>
      </c>
      <c r="B1047" t="s">
        <v>2072</v>
      </c>
      <c r="C1047" s="7">
        <v>10.7</v>
      </c>
      <c r="D1047" t="s">
        <v>10</v>
      </c>
      <c r="E1047" t="s">
        <v>11</v>
      </c>
      <c r="F1047" t="s">
        <v>2073</v>
      </c>
      <c r="H1047" t="s">
        <v>2074</v>
      </c>
      <c r="N1047">
        <v>1968918</v>
      </c>
      <c r="P1047" s="8">
        <v>295.09999999999997</v>
      </c>
      <c r="Q1047" s="8">
        <v>298.09999999999997</v>
      </c>
      <c r="R1047" s="8">
        <v>300.66666666666669</v>
      </c>
      <c r="S1047" s="8"/>
      <c r="T1047" s="8">
        <v>288.5</v>
      </c>
      <c r="U1047" s="8"/>
      <c r="V1047" s="8"/>
      <c r="W1047" s="5"/>
      <c r="X1047" t="s">
        <v>14</v>
      </c>
      <c r="Y1047" s="9" t="s">
        <v>15</v>
      </c>
    </row>
    <row r="1048" spans="1:25" x14ac:dyDescent="0.3">
      <c r="A1048" t="s">
        <v>2075</v>
      </c>
      <c r="B1048" t="s">
        <v>2076</v>
      </c>
      <c r="C1048" s="7">
        <v>6.3</v>
      </c>
      <c r="D1048" t="s">
        <v>10</v>
      </c>
      <c r="E1048" t="s">
        <v>11</v>
      </c>
      <c r="F1048" t="s">
        <v>2077</v>
      </c>
      <c r="H1048" t="s">
        <v>2078</v>
      </c>
      <c r="N1048">
        <v>1968912</v>
      </c>
      <c r="P1048" s="8">
        <v>205.6</v>
      </c>
      <c r="Q1048" s="8">
        <v>213.53333333333333</v>
      </c>
      <c r="R1048" s="8">
        <v>213.6</v>
      </c>
      <c r="S1048" s="8"/>
      <c r="T1048" s="8">
        <v>200.4</v>
      </c>
      <c r="U1048" s="8"/>
      <c r="V1048" s="8"/>
      <c r="W1048" s="5"/>
      <c r="X1048" t="s">
        <v>14</v>
      </c>
      <c r="Y1048" s="9" t="s">
        <v>15</v>
      </c>
    </row>
    <row r="1049" spans="1:25" x14ac:dyDescent="0.3">
      <c r="A1049" t="s">
        <v>2079</v>
      </c>
      <c r="B1049" t="s">
        <v>2080</v>
      </c>
      <c r="C1049" s="7">
        <v>5.7</v>
      </c>
      <c r="D1049" t="s">
        <v>10</v>
      </c>
      <c r="E1049" t="s">
        <v>11</v>
      </c>
      <c r="F1049" t="s">
        <v>2081</v>
      </c>
      <c r="H1049" t="s">
        <v>2082</v>
      </c>
      <c r="N1049">
        <v>46746</v>
      </c>
      <c r="P1049" s="8"/>
      <c r="Q1049" s="8">
        <v>247.26666666666668</v>
      </c>
      <c r="R1049" s="8"/>
      <c r="S1049" s="8"/>
      <c r="T1049" s="8">
        <v>241.63333333333333</v>
      </c>
      <c r="U1049" s="8"/>
      <c r="V1049" s="8"/>
      <c r="W1049" s="5"/>
      <c r="X1049" t="s">
        <v>14</v>
      </c>
      <c r="Y1049" s="9" t="s">
        <v>15</v>
      </c>
    </row>
    <row r="1050" spans="1:25" x14ac:dyDescent="0.3">
      <c r="A1050" t="s">
        <v>2083</v>
      </c>
      <c r="B1050" t="s">
        <v>2084</v>
      </c>
      <c r="C1050" s="7">
        <v>18</v>
      </c>
      <c r="D1050" t="s">
        <v>10</v>
      </c>
      <c r="E1050" t="s">
        <v>11</v>
      </c>
      <c r="F1050" t="s">
        <v>2085</v>
      </c>
      <c r="H1050" t="s">
        <v>2086</v>
      </c>
      <c r="N1050">
        <v>39876</v>
      </c>
      <c r="P1050" s="8"/>
      <c r="Q1050" s="8">
        <v>325.36666666666662</v>
      </c>
      <c r="R1050" s="8"/>
      <c r="S1050" s="8"/>
      <c r="T1050" s="8"/>
      <c r="U1050" s="8"/>
      <c r="V1050" s="8">
        <v>328.93333333333334</v>
      </c>
      <c r="W1050" s="5"/>
      <c r="X1050" t="s">
        <v>14</v>
      </c>
      <c r="Y1050" s="9" t="s">
        <v>15</v>
      </c>
    </row>
    <row r="1051" spans="1:25" x14ac:dyDescent="0.3">
      <c r="A1051" t="s">
        <v>2087</v>
      </c>
      <c r="B1051" t="s">
        <v>2088</v>
      </c>
      <c r="C1051" s="7">
        <v>9.6</v>
      </c>
      <c r="D1051" t="s">
        <v>10</v>
      </c>
      <c r="E1051" t="s">
        <v>11</v>
      </c>
      <c r="F1051" t="s">
        <v>2089</v>
      </c>
      <c r="H1051" t="s">
        <v>2090</v>
      </c>
      <c r="N1051">
        <v>62472</v>
      </c>
      <c r="P1051" s="8">
        <v>241.26666666666665</v>
      </c>
      <c r="Q1051" s="8">
        <v>245.93333333333331</v>
      </c>
      <c r="R1051" s="8"/>
      <c r="S1051" s="8"/>
      <c r="T1051" s="8"/>
      <c r="U1051" s="8"/>
      <c r="V1051" s="8">
        <v>246.46666666666667</v>
      </c>
      <c r="W1051" s="5"/>
      <c r="X1051" t="s">
        <v>14</v>
      </c>
      <c r="Y1051" s="9" t="s">
        <v>15</v>
      </c>
    </row>
    <row r="1052" spans="1:25" x14ac:dyDescent="0.3">
      <c r="A1052" t="s">
        <v>2091</v>
      </c>
      <c r="B1052" t="s">
        <v>2092</v>
      </c>
      <c r="C1052" s="7">
        <v>6.7</v>
      </c>
      <c r="D1052" t="s">
        <v>10</v>
      </c>
      <c r="E1052" t="s">
        <v>11</v>
      </c>
      <c r="F1052" t="s">
        <v>2093</v>
      </c>
      <c r="H1052" t="s">
        <v>2094</v>
      </c>
      <c r="N1052">
        <v>1968915</v>
      </c>
      <c r="P1052" s="8"/>
      <c r="Q1052" s="8">
        <v>286.10000000000002</v>
      </c>
      <c r="R1052" s="8"/>
      <c r="S1052" s="8">
        <v>286.16666666666669</v>
      </c>
      <c r="T1052" s="8">
        <v>281.16666666666669</v>
      </c>
      <c r="U1052" s="8"/>
      <c r="V1052" s="8"/>
      <c r="W1052" s="5"/>
      <c r="X1052" t="s">
        <v>14</v>
      </c>
      <c r="Y1052" s="9" t="s">
        <v>15</v>
      </c>
    </row>
    <row r="1053" spans="1:25" x14ac:dyDescent="0.3">
      <c r="A1053" t="s">
        <v>2095</v>
      </c>
      <c r="B1053" t="s">
        <v>2096</v>
      </c>
      <c r="C1053" s="7">
        <v>12.4</v>
      </c>
      <c r="D1053" t="s">
        <v>10</v>
      </c>
      <c r="E1053" t="s">
        <v>11</v>
      </c>
      <c r="F1053" t="s">
        <v>2097</v>
      </c>
      <c r="H1053" t="s">
        <v>2098</v>
      </c>
      <c r="N1053">
        <v>1968913</v>
      </c>
      <c r="P1053" s="8">
        <v>259.33333333333331</v>
      </c>
      <c r="Q1053" s="8">
        <v>263.96666666666664</v>
      </c>
      <c r="R1053" s="8"/>
      <c r="S1053" s="8">
        <v>263.66666666666669</v>
      </c>
      <c r="T1053" s="8"/>
      <c r="U1053" s="8">
        <v>256.86666666666662</v>
      </c>
      <c r="V1053" s="8">
        <v>264.5</v>
      </c>
      <c r="W1053" s="5"/>
      <c r="X1053" t="s">
        <v>14</v>
      </c>
      <c r="Y1053" s="9" t="s">
        <v>15</v>
      </c>
    </row>
    <row r="1054" spans="1:25" x14ac:dyDescent="0.3">
      <c r="A1054" t="s">
        <v>2099</v>
      </c>
      <c r="B1054" t="s">
        <v>2100</v>
      </c>
      <c r="C1054" s="7">
        <v>12</v>
      </c>
      <c r="D1054" t="s">
        <v>10</v>
      </c>
      <c r="E1054" t="s">
        <v>11</v>
      </c>
      <c r="F1054" t="s">
        <v>2101</v>
      </c>
      <c r="H1054" t="s">
        <v>2102</v>
      </c>
      <c r="N1054">
        <v>1968917</v>
      </c>
      <c r="P1054" s="8"/>
      <c r="Q1054" s="8">
        <v>267.96666666666664</v>
      </c>
      <c r="R1054" s="8"/>
      <c r="S1054" s="8"/>
      <c r="T1054" s="8">
        <v>258.3</v>
      </c>
      <c r="U1054" s="8"/>
      <c r="V1054" s="8"/>
      <c r="W1054" s="5"/>
      <c r="X1054" t="s">
        <v>14</v>
      </c>
      <c r="Y1054" s="9" t="s">
        <v>15</v>
      </c>
    </row>
    <row r="1055" spans="1:25" x14ac:dyDescent="0.3">
      <c r="A1055" t="s">
        <v>2103</v>
      </c>
      <c r="B1055" t="s">
        <v>2104</v>
      </c>
      <c r="C1055" s="7">
        <v>4.3</v>
      </c>
      <c r="D1055" t="s">
        <v>10</v>
      </c>
      <c r="E1055" t="s">
        <v>11</v>
      </c>
      <c r="F1055" t="s">
        <v>2105</v>
      </c>
      <c r="H1055" t="s">
        <v>2106</v>
      </c>
      <c r="N1055">
        <v>53980</v>
      </c>
      <c r="P1055" s="8">
        <v>212.13333333333333</v>
      </c>
      <c r="Q1055" s="8">
        <v>212.83333333333334</v>
      </c>
      <c r="R1055" s="8"/>
      <c r="S1055" s="8">
        <v>212.9</v>
      </c>
      <c r="T1055" s="8">
        <v>202.4</v>
      </c>
      <c r="U1055" s="8"/>
      <c r="V1055" s="8"/>
      <c r="W1055" s="5"/>
      <c r="X1055" t="s">
        <v>14</v>
      </c>
      <c r="Y1055" s="9" t="s">
        <v>15</v>
      </c>
    </row>
    <row r="1056" spans="1:25" x14ac:dyDescent="0.3">
      <c r="A1056" t="s">
        <v>2107</v>
      </c>
      <c r="B1056" t="s">
        <v>639</v>
      </c>
      <c r="C1056" s="7">
        <v>14.4</v>
      </c>
      <c r="D1056" t="s">
        <v>10</v>
      </c>
      <c r="E1056" t="s">
        <v>11</v>
      </c>
      <c r="F1056" t="s">
        <v>2108</v>
      </c>
      <c r="H1056" t="s">
        <v>2109</v>
      </c>
      <c r="N1056">
        <v>7228</v>
      </c>
      <c r="P1056" s="8">
        <v>301.5333333333333</v>
      </c>
      <c r="Q1056" s="8">
        <v>303.09999999999997</v>
      </c>
      <c r="R1056" s="8"/>
      <c r="S1056" s="8">
        <v>303.26666666666665</v>
      </c>
      <c r="T1056" s="8"/>
      <c r="U1056" s="8">
        <v>300.13333333333333</v>
      </c>
      <c r="V1056" s="8">
        <v>305.46666666666664</v>
      </c>
      <c r="W1056" s="5"/>
      <c r="X1056" t="s">
        <v>14</v>
      </c>
      <c r="Y1056" s="9" t="s">
        <v>15</v>
      </c>
    </row>
    <row r="1057" spans="1:25" x14ac:dyDescent="0.3">
      <c r="A1057" t="s">
        <v>2110</v>
      </c>
      <c r="B1057" t="s">
        <v>1635</v>
      </c>
      <c r="C1057" s="7">
        <v>12.2</v>
      </c>
      <c r="D1057" t="s">
        <v>10</v>
      </c>
      <c r="E1057" t="s">
        <v>11</v>
      </c>
      <c r="F1057" t="s">
        <v>2111</v>
      </c>
      <c r="H1057" t="s">
        <v>2112</v>
      </c>
      <c r="N1057">
        <v>1968914</v>
      </c>
      <c r="P1057" s="8">
        <v>308.76666666666665</v>
      </c>
      <c r="Q1057" s="8">
        <v>308.83333333333337</v>
      </c>
      <c r="R1057" s="8"/>
      <c r="S1057" s="8"/>
      <c r="T1057" s="8">
        <v>303.06666666666666</v>
      </c>
      <c r="U1057" s="8"/>
      <c r="V1057" s="8"/>
      <c r="W1057" s="5"/>
      <c r="X1057" t="s">
        <v>14</v>
      </c>
      <c r="Y1057" s="9" t="s">
        <v>15</v>
      </c>
    </row>
    <row r="1058" spans="1:25" x14ac:dyDescent="0.3">
      <c r="A1058" t="s">
        <v>2113</v>
      </c>
      <c r="B1058" t="s">
        <v>2114</v>
      </c>
      <c r="C1058" s="7">
        <v>11.7</v>
      </c>
      <c r="D1058" t="s">
        <v>10</v>
      </c>
      <c r="E1058" t="s">
        <v>11</v>
      </c>
      <c r="F1058" t="s">
        <v>2115</v>
      </c>
      <c r="H1058" t="s">
        <v>2116</v>
      </c>
      <c r="N1058">
        <v>3905</v>
      </c>
      <c r="P1058" s="8"/>
      <c r="Q1058" s="8">
        <v>219.76666666666665</v>
      </c>
      <c r="R1058" s="8"/>
      <c r="S1058" s="8"/>
      <c r="T1058" s="8"/>
      <c r="U1058" s="8"/>
      <c r="V1058" s="8">
        <v>219.80000000000004</v>
      </c>
      <c r="W1058" s="5"/>
      <c r="X1058" t="s">
        <v>14</v>
      </c>
      <c r="Y1058" s="9" t="s">
        <v>15</v>
      </c>
    </row>
    <row r="1059" spans="1:25" x14ac:dyDescent="0.3">
      <c r="A1059" t="s">
        <v>2117</v>
      </c>
      <c r="B1059" t="s">
        <v>2118</v>
      </c>
      <c r="C1059" s="7">
        <v>2.6</v>
      </c>
      <c r="D1059" t="s">
        <v>10</v>
      </c>
      <c r="E1059" t="s">
        <v>11</v>
      </c>
      <c r="F1059" t="s">
        <v>2119</v>
      </c>
      <c r="H1059" t="s">
        <v>2120</v>
      </c>
      <c r="N1059">
        <v>53901</v>
      </c>
      <c r="P1059" s="8">
        <v>212.26666666666665</v>
      </c>
      <c r="Q1059" s="8">
        <v>212.73333333333335</v>
      </c>
      <c r="R1059" s="8"/>
      <c r="S1059" s="8">
        <v>203.36666666666667</v>
      </c>
      <c r="T1059" s="8">
        <v>199.06666666666669</v>
      </c>
      <c r="U1059" s="8"/>
      <c r="V1059" s="8"/>
      <c r="W1059" s="5"/>
      <c r="X1059" t="s">
        <v>14</v>
      </c>
      <c r="Y1059" s="9" t="s">
        <v>15</v>
      </c>
    </row>
    <row r="1060" spans="1:25" x14ac:dyDescent="0.3">
      <c r="A1060" t="s">
        <v>2121</v>
      </c>
      <c r="B1060" t="s">
        <v>2122</v>
      </c>
      <c r="C1060" s="7">
        <v>10.5</v>
      </c>
      <c r="D1060" t="s">
        <v>10</v>
      </c>
      <c r="E1060" t="s">
        <v>11</v>
      </c>
      <c r="F1060" t="s">
        <v>2123</v>
      </c>
      <c r="H1060" t="s">
        <v>2124</v>
      </c>
      <c r="N1060">
        <v>426</v>
      </c>
      <c r="P1060" s="8"/>
      <c r="Q1060" s="8">
        <v>215.63333333333333</v>
      </c>
      <c r="R1060" s="8"/>
      <c r="S1060" s="8"/>
      <c r="T1060" s="8"/>
      <c r="U1060" s="8"/>
      <c r="V1060" s="8"/>
      <c r="W1060" s="5"/>
      <c r="X1060" t="s">
        <v>14</v>
      </c>
      <c r="Y1060" s="9" t="s">
        <v>15</v>
      </c>
    </row>
    <row r="1061" spans="1:25" x14ac:dyDescent="0.3">
      <c r="A1061" t="s">
        <v>2125</v>
      </c>
      <c r="B1061" t="s">
        <v>2126</v>
      </c>
      <c r="C1061" s="7">
        <v>1.7</v>
      </c>
      <c r="D1061" t="s">
        <v>10</v>
      </c>
      <c r="E1061" t="s">
        <v>11</v>
      </c>
      <c r="F1061" t="s">
        <v>2127</v>
      </c>
      <c r="H1061" t="s">
        <v>2128</v>
      </c>
      <c r="N1061">
        <v>399406</v>
      </c>
      <c r="P1061" s="8">
        <v>213.13333333333333</v>
      </c>
      <c r="Q1061" s="8">
        <v>207.26666666666665</v>
      </c>
      <c r="R1061" s="8"/>
      <c r="S1061" s="8"/>
      <c r="T1061" s="8"/>
      <c r="U1061" s="8"/>
      <c r="V1061" s="8">
        <v>215</v>
      </c>
      <c r="W1061" s="5"/>
      <c r="X1061" t="s">
        <v>14</v>
      </c>
      <c r="Y1061" s="9" t="s">
        <v>15</v>
      </c>
    </row>
    <row r="1062" spans="1:25" x14ac:dyDescent="0.3">
      <c r="A1062" t="s">
        <v>2129</v>
      </c>
      <c r="B1062" t="s">
        <v>1371</v>
      </c>
      <c r="C1062" s="7">
        <v>1</v>
      </c>
      <c r="D1062" t="s">
        <v>10</v>
      </c>
      <c r="E1062" t="s">
        <v>11</v>
      </c>
      <c r="F1062" t="s">
        <v>2130</v>
      </c>
      <c r="H1062" t="s">
        <v>2131</v>
      </c>
      <c r="N1062">
        <v>421</v>
      </c>
      <c r="P1062" s="8">
        <v>196.13333333333333</v>
      </c>
      <c r="Q1062" s="8"/>
      <c r="R1062" s="8"/>
      <c r="S1062" s="8"/>
      <c r="T1062" s="8">
        <v>187.93333333333331</v>
      </c>
      <c r="U1062" s="8"/>
      <c r="V1062" s="8"/>
      <c r="W1062" s="5"/>
      <c r="X1062" t="s">
        <v>14</v>
      </c>
      <c r="Y1062" s="9" t="s">
        <v>15</v>
      </c>
    </row>
    <row r="1063" spans="1:25" x14ac:dyDescent="0.3">
      <c r="A1063" t="s">
        <v>2132</v>
      </c>
      <c r="B1063" t="s">
        <v>2133</v>
      </c>
      <c r="C1063" s="7">
        <v>5.6</v>
      </c>
      <c r="D1063" t="s">
        <v>10</v>
      </c>
      <c r="E1063" t="s">
        <v>11</v>
      </c>
      <c r="F1063" t="s">
        <v>2134</v>
      </c>
      <c r="H1063" t="s">
        <v>2135</v>
      </c>
      <c r="N1063">
        <v>1968920</v>
      </c>
      <c r="P1063" s="8">
        <v>232.43333333333331</v>
      </c>
      <c r="Q1063" s="8">
        <v>236.76666666666665</v>
      </c>
      <c r="R1063" s="8"/>
      <c r="S1063" s="8"/>
      <c r="T1063" s="8">
        <v>242.56666666666669</v>
      </c>
      <c r="U1063" s="8">
        <v>237.30000000000004</v>
      </c>
      <c r="V1063" s="8">
        <v>241.93333333333331</v>
      </c>
      <c r="W1063" s="5"/>
      <c r="X1063" t="s">
        <v>14</v>
      </c>
      <c r="Y1063" s="9" t="s">
        <v>15</v>
      </c>
    </row>
    <row r="1064" spans="1:25" x14ac:dyDescent="0.3">
      <c r="A1064" s="10" t="s">
        <v>80</v>
      </c>
      <c r="B1064" s="10" t="s">
        <v>81</v>
      </c>
      <c r="C1064" s="11">
        <v>0.2</v>
      </c>
      <c r="D1064" s="10" t="s">
        <v>10</v>
      </c>
      <c r="E1064" s="10"/>
      <c r="F1064" s="10"/>
      <c r="G1064" s="10"/>
      <c r="H1064" s="12"/>
      <c r="I1064" s="10"/>
      <c r="J1064" s="10"/>
      <c r="K1064" s="10"/>
      <c r="L1064" s="10"/>
      <c r="M1064" s="10"/>
      <c r="N1064" s="10"/>
      <c r="O1064" s="10"/>
      <c r="P1064" s="10"/>
      <c r="Q1064" s="13">
        <v>153.6</v>
      </c>
      <c r="R1064" s="10"/>
      <c r="S1064" s="10"/>
      <c r="T1064" s="13"/>
      <c r="U1064" s="13"/>
      <c r="V1064" s="13"/>
      <c r="W1064" s="13">
        <f>(153.73-Q1064)*100/153.73</f>
        <v>8.4563845703503199E-2</v>
      </c>
      <c r="X1064" s="10" t="s">
        <v>14</v>
      </c>
      <c r="Y1064" s="10"/>
    </row>
    <row r="1065" spans="1:25" x14ac:dyDescent="0.3">
      <c r="A1065" s="10" t="s">
        <v>82</v>
      </c>
      <c r="B1065" s="10" t="s">
        <v>83</v>
      </c>
      <c r="C1065" s="11">
        <v>0.1</v>
      </c>
      <c r="D1065" s="10" t="s">
        <v>10</v>
      </c>
      <c r="E1065" s="10"/>
      <c r="F1065" s="10"/>
      <c r="G1065" s="10"/>
      <c r="H1065" s="12"/>
      <c r="I1065" s="10"/>
      <c r="J1065" s="10"/>
      <c r="K1065" s="10"/>
      <c r="L1065" s="10"/>
      <c r="M1065" s="10"/>
      <c r="N1065" s="10"/>
      <c r="O1065" s="10"/>
      <c r="P1065" s="10"/>
      <c r="Q1065" s="13">
        <v>203.69999999999996</v>
      </c>
      <c r="R1065" s="10"/>
      <c r="S1065" s="10"/>
      <c r="T1065" s="13"/>
      <c r="U1065" s="13"/>
      <c r="V1065" s="13"/>
      <c r="W1065" s="13">
        <f>(Q1065-202.96)*100/202.96</f>
        <v>0.36460386283009077</v>
      </c>
      <c r="X1065" s="10" t="s">
        <v>14</v>
      </c>
      <c r="Y1065" s="10"/>
    </row>
    <row r="1066" spans="1:25" x14ac:dyDescent="0.3">
      <c r="A1066" s="10" t="s">
        <v>84</v>
      </c>
      <c r="B1066" s="10" t="s">
        <v>85</v>
      </c>
      <c r="C1066" s="11">
        <v>0.1</v>
      </c>
      <c r="D1066" s="10" t="s">
        <v>10</v>
      </c>
      <c r="E1066" s="10"/>
      <c r="F1066" s="10"/>
      <c r="G1066" s="10"/>
      <c r="H1066" s="12"/>
      <c r="I1066" s="10"/>
      <c r="J1066" s="10"/>
      <c r="K1066" s="10"/>
      <c r="L1066" s="10"/>
      <c r="M1066" s="10"/>
      <c r="N1066" s="10"/>
      <c r="O1066" s="10"/>
      <c r="P1066" s="10"/>
      <c r="Q1066" s="13">
        <v>243.03333333333333</v>
      </c>
      <c r="R1066" s="10"/>
      <c r="S1066" s="10"/>
      <c r="T1066" s="13"/>
      <c r="U1066" s="13"/>
      <c r="V1066" s="13"/>
      <c r="W1066" s="13">
        <f>(243.64-Q1066)*100/243.64</f>
        <v>0.24900125868767647</v>
      </c>
      <c r="X1066" s="10" t="s">
        <v>14</v>
      </c>
      <c r="Y1066" s="10"/>
    </row>
    <row r="1067" spans="1:25" x14ac:dyDescent="0.3">
      <c r="A1067" s="14" t="s">
        <v>86</v>
      </c>
      <c r="B1067" s="14" t="s">
        <v>81</v>
      </c>
      <c r="C1067" s="15">
        <v>0.2</v>
      </c>
      <c r="D1067" s="14" t="s">
        <v>10</v>
      </c>
      <c r="E1067" s="14"/>
      <c r="F1067" s="14"/>
      <c r="G1067" s="14"/>
      <c r="H1067" s="16"/>
      <c r="I1067" s="14"/>
      <c r="J1067" s="14"/>
      <c r="K1067" s="14"/>
      <c r="L1067" s="14"/>
      <c r="M1067" s="14"/>
      <c r="N1067" s="14"/>
      <c r="O1067" s="14"/>
      <c r="P1067" s="14"/>
      <c r="Q1067" s="17">
        <v>153.23333333333332</v>
      </c>
      <c r="R1067" s="14"/>
      <c r="S1067" s="14"/>
      <c r="T1067" s="17"/>
      <c r="U1067" s="17"/>
      <c r="V1067" s="17"/>
      <c r="W1067" s="17">
        <f>(153.73-Q1067)*100/153.73</f>
        <v>0.32307725666211523</v>
      </c>
      <c r="X1067" s="14" t="s">
        <v>14</v>
      </c>
      <c r="Y1067" s="14"/>
    </row>
    <row r="1068" spans="1:25" x14ac:dyDescent="0.3">
      <c r="A1068" s="14" t="s">
        <v>87</v>
      </c>
      <c r="B1068" s="14" t="s">
        <v>83</v>
      </c>
      <c r="C1068" s="15">
        <v>0.1</v>
      </c>
      <c r="D1068" s="14" t="s">
        <v>10</v>
      </c>
      <c r="E1068" s="14"/>
      <c r="F1068" s="14"/>
      <c r="G1068" s="14"/>
      <c r="H1068" s="16"/>
      <c r="I1068" s="14"/>
      <c r="J1068" s="14"/>
      <c r="K1068" s="14"/>
      <c r="L1068" s="14"/>
      <c r="M1068" s="14"/>
      <c r="N1068" s="14"/>
      <c r="O1068" s="14"/>
      <c r="P1068" s="14"/>
      <c r="Q1068" s="17">
        <v>203.9</v>
      </c>
      <c r="R1068" s="14"/>
      <c r="S1068" s="14"/>
      <c r="T1068" s="17"/>
      <c r="U1068" s="17"/>
      <c r="V1068" s="17"/>
      <c r="W1068" s="17">
        <f>(Q1068-202.96)*100/202.96</f>
        <v>0.46314544737879271</v>
      </c>
      <c r="X1068" s="14" t="s">
        <v>14</v>
      </c>
      <c r="Y1068" s="14"/>
    </row>
    <row r="1069" spans="1:25" x14ac:dyDescent="0.3">
      <c r="A1069" s="14" t="s">
        <v>88</v>
      </c>
      <c r="B1069" s="14" t="s">
        <v>85</v>
      </c>
      <c r="C1069" s="15">
        <v>0.1</v>
      </c>
      <c r="D1069" s="14" t="s">
        <v>10</v>
      </c>
      <c r="E1069" s="14"/>
      <c r="F1069" s="14"/>
      <c r="G1069" s="14"/>
      <c r="H1069" s="16"/>
      <c r="I1069" s="14"/>
      <c r="J1069" s="14"/>
      <c r="K1069" s="14"/>
      <c r="L1069" s="14"/>
      <c r="M1069" s="14"/>
      <c r="N1069" s="14"/>
      <c r="O1069" s="14"/>
      <c r="P1069" s="14"/>
      <c r="Q1069" s="17">
        <v>243.96666666666667</v>
      </c>
      <c r="R1069" s="14"/>
      <c r="S1069" s="14"/>
      <c r="T1069" s="17"/>
      <c r="U1069" s="17"/>
      <c r="V1069" s="17"/>
      <c r="W1069" s="17">
        <f>(Q1069-243.64)*100/243.64</f>
        <v>0.13407760083183476</v>
      </c>
      <c r="X1069" s="14" t="s">
        <v>14</v>
      </c>
      <c r="Y1069" s="14"/>
    </row>
    <row r="1070" spans="1:25" x14ac:dyDescent="0.3">
      <c r="A1070" s="10" t="s">
        <v>89</v>
      </c>
      <c r="B1070" s="10" t="s">
        <v>90</v>
      </c>
      <c r="C1070" s="11">
        <v>0.1</v>
      </c>
      <c r="D1070" s="10"/>
      <c r="E1070" s="10" t="s">
        <v>11</v>
      </c>
      <c r="F1070" s="10"/>
      <c r="G1070" s="10"/>
      <c r="H1070" s="12"/>
      <c r="I1070" s="10"/>
      <c r="J1070" s="10"/>
      <c r="K1070" s="10"/>
      <c r="L1070" s="10"/>
      <c r="M1070" s="10"/>
      <c r="N1070" s="10"/>
      <c r="O1070" s="10"/>
      <c r="P1070" s="10"/>
      <c r="Q1070" s="13">
        <v>140</v>
      </c>
      <c r="R1070" s="10"/>
      <c r="S1070" s="10"/>
      <c r="T1070" s="13"/>
      <c r="U1070" s="13"/>
      <c r="V1070" s="13"/>
      <c r="W1070" s="13">
        <f>(140.1-140.04)*100/140.04</f>
        <v>4.2844901456728278E-2</v>
      </c>
      <c r="X1070" s="10" t="s">
        <v>14</v>
      </c>
      <c r="Y1070" s="10"/>
    </row>
    <row r="1071" spans="1:25" x14ac:dyDescent="0.3">
      <c r="A1071" s="10" t="s">
        <v>91</v>
      </c>
      <c r="B1071" s="10" t="s">
        <v>92</v>
      </c>
      <c r="C1071" s="11">
        <v>0.1</v>
      </c>
      <c r="D1071" s="10"/>
      <c r="E1071" s="10" t="s">
        <v>11</v>
      </c>
      <c r="F1071" s="10"/>
      <c r="G1071" s="10"/>
      <c r="H1071" s="12"/>
      <c r="I1071" s="10"/>
      <c r="J1071" s="10"/>
      <c r="K1071" s="10"/>
      <c r="L1071" s="10"/>
      <c r="M1071" s="10"/>
      <c r="N1071" s="10"/>
      <c r="O1071" s="10"/>
      <c r="P1071" s="10"/>
      <c r="Q1071" s="13">
        <v>180.86666666666667</v>
      </c>
      <c r="R1071" s="10"/>
      <c r="S1071" s="10"/>
      <c r="T1071" s="13"/>
      <c r="U1071" s="13"/>
      <c r="V1071" s="13"/>
      <c r="W1071" s="13">
        <f>(Q1071-180.77)*100/180.77</f>
        <v>5.3474949751985398E-2</v>
      </c>
      <c r="X1071" s="10" t="s">
        <v>14</v>
      </c>
      <c r="Y1071" s="10"/>
    </row>
    <row r="1072" spans="1:25" x14ac:dyDescent="0.3">
      <c r="A1072" s="10" t="s">
        <v>93</v>
      </c>
      <c r="B1072" s="10" t="s">
        <v>94</v>
      </c>
      <c r="C1072" s="11">
        <v>0.1</v>
      </c>
      <c r="D1072" s="10"/>
      <c r="E1072" s="10" t="s">
        <v>11</v>
      </c>
      <c r="F1072" s="10"/>
      <c r="G1072" s="10"/>
      <c r="H1072" s="12"/>
      <c r="I1072" s="10"/>
      <c r="J1072" s="10"/>
      <c r="K1072" s="10"/>
      <c r="L1072" s="10"/>
      <c r="M1072" s="10"/>
      <c r="N1072" s="10"/>
      <c r="O1072" s="10"/>
      <c r="P1072" s="10"/>
      <c r="Q1072" s="13">
        <v>255.46666666666667</v>
      </c>
      <c r="R1072" s="10"/>
      <c r="S1072" s="10"/>
      <c r="T1072" s="13"/>
      <c r="U1072" s="13"/>
      <c r="V1072" s="13"/>
      <c r="W1072" s="13">
        <f>(255.37-255.34)*100/255.34</f>
        <v>1.1749040495026685E-2</v>
      </c>
      <c r="X1072" s="10" t="s">
        <v>14</v>
      </c>
      <c r="Y1072" s="10"/>
    </row>
    <row r="1073" spans="1:25" x14ac:dyDescent="0.3">
      <c r="A1073" s="14" t="s">
        <v>95</v>
      </c>
      <c r="B1073" s="14" t="s">
        <v>90</v>
      </c>
      <c r="C1073" s="15">
        <v>0.1</v>
      </c>
      <c r="D1073" s="14"/>
      <c r="E1073" s="14" t="s">
        <v>11</v>
      </c>
      <c r="F1073" s="14"/>
      <c r="G1073" s="14"/>
      <c r="H1073" s="16"/>
      <c r="I1073" s="14"/>
      <c r="J1073" s="14"/>
      <c r="K1073" s="14"/>
      <c r="L1073" s="14"/>
      <c r="M1073" s="14"/>
      <c r="N1073" s="14"/>
      <c r="O1073" s="14"/>
      <c r="P1073" s="14"/>
      <c r="Q1073" s="17">
        <v>138.86666666666667</v>
      </c>
      <c r="R1073" s="14"/>
      <c r="S1073" s="14"/>
      <c r="T1073" s="17"/>
      <c r="U1073" s="17"/>
      <c r="V1073" s="17"/>
      <c r="W1073" s="17">
        <f>(140.04-Q1073)*100/140.04</f>
        <v>0.83785585070931012</v>
      </c>
      <c r="X1073" s="14" t="s">
        <v>14</v>
      </c>
      <c r="Y1073" s="14"/>
    </row>
    <row r="1074" spans="1:25" x14ac:dyDescent="0.3">
      <c r="A1074" s="14" t="s">
        <v>96</v>
      </c>
      <c r="B1074" s="14" t="s">
        <v>92</v>
      </c>
      <c r="C1074" s="15">
        <v>0.1</v>
      </c>
      <c r="D1074" s="14"/>
      <c r="E1074" s="14" t="s">
        <v>11</v>
      </c>
      <c r="F1074" s="14"/>
      <c r="G1074" s="14"/>
      <c r="H1074" s="16"/>
      <c r="I1074" s="14"/>
      <c r="J1074" s="14"/>
      <c r="K1074" s="14"/>
      <c r="L1074" s="14"/>
      <c r="M1074" s="14"/>
      <c r="N1074" s="14"/>
      <c r="O1074" s="14"/>
      <c r="P1074" s="14"/>
      <c r="Q1074" s="17">
        <v>179.6</v>
      </c>
      <c r="R1074" s="14"/>
      <c r="S1074" s="14"/>
      <c r="T1074" s="17"/>
      <c r="U1074" s="17"/>
      <c r="V1074" s="17"/>
      <c r="W1074" s="17">
        <f>(180.77-Q1074)*100/180.77</f>
        <v>0.64723128837750499</v>
      </c>
      <c r="X1074" s="14" t="s">
        <v>14</v>
      </c>
      <c r="Y1074" s="14"/>
    </row>
    <row r="1075" spans="1:25" x14ac:dyDescent="0.3">
      <c r="A1075" s="14" t="s">
        <v>97</v>
      </c>
      <c r="B1075" s="14" t="s">
        <v>94</v>
      </c>
      <c r="C1075" s="15">
        <v>0.1</v>
      </c>
      <c r="D1075" s="14"/>
      <c r="E1075" s="14" t="s">
        <v>11</v>
      </c>
      <c r="F1075" s="14"/>
      <c r="G1075" s="14"/>
      <c r="H1075" s="16"/>
      <c r="I1075" s="14"/>
      <c r="J1075" s="14"/>
      <c r="K1075" s="14"/>
      <c r="L1075" s="14"/>
      <c r="M1075" s="14"/>
      <c r="N1075" s="14"/>
      <c r="O1075" s="14"/>
      <c r="P1075" s="14"/>
      <c r="Q1075" s="17">
        <v>254.26666666666665</v>
      </c>
      <c r="R1075" s="14"/>
      <c r="S1075" s="14"/>
      <c r="T1075" s="17"/>
      <c r="U1075" s="17"/>
      <c r="V1075" s="17"/>
      <c r="W1075" s="17">
        <f>(255.34-Q1075)*100/255.34</f>
        <v>0.42035455993316828</v>
      </c>
      <c r="X1075" s="14" t="s">
        <v>14</v>
      </c>
      <c r="Y1075" s="14"/>
    </row>
    <row r="1076" spans="1:25" x14ac:dyDescent="0.3">
      <c r="A1076" t="s">
        <v>2136</v>
      </c>
      <c r="B1076" t="s">
        <v>2137</v>
      </c>
      <c r="C1076" s="7">
        <v>1.2</v>
      </c>
      <c r="D1076" t="s">
        <v>10</v>
      </c>
      <c r="E1076" t="s">
        <v>11</v>
      </c>
      <c r="F1076" t="s">
        <v>2138</v>
      </c>
      <c r="H1076" t="s">
        <v>2139</v>
      </c>
      <c r="N1076">
        <v>40275</v>
      </c>
      <c r="P1076" s="8">
        <v>222.46666666666667</v>
      </c>
      <c r="Q1076" s="8">
        <v>216.96666666666667</v>
      </c>
      <c r="R1076" s="8"/>
      <c r="S1076" s="8"/>
      <c r="T1076" s="8"/>
      <c r="U1076" s="8"/>
      <c r="V1076" s="8">
        <v>225</v>
      </c>
      <c r="W1076" s="5"/>
      <c r="X1076" t="s">
        <v>14</v>
      </c>
      <c r="Y1076" s="9" t="s">
        <v>15</v>
      </c>
    </row>
    <row r="1077" spans="1:25" x14ac:dyDescent="0.3">
      <c r="A1077" t="s">
        <v>2140</v>
      </c>
      <c r="B1077" t="s">
        <v>2141</v>
      </c>
      <c r="C1077" s="7">
        <v>2.7</v>
      </c>
      <c r="D1077" t="s">
        <v>10</v>
      </c>
      <c r="E1077" t="s">
        <v>11</v>
      </c>
      <c r="F1077" t="s">
        <v>2142</v>
      </c>
      <c r="H1077" t="s">
        <v>2143</v>
      </c>
      <c r="N1077">
        <v>80000</v>
      </c>
      <c r="P1077" s="8">
        <v>217.5</v>
      </c>
      <c r="Q1077" s="8">
        <v>220.96666666666667</v>
      </c>
      <c r="R1077" s="8">
        <v>0</v>
      </c>
      <c r="S1077" s="8"/>
      <c r="T1077" s="8">
        <v>211.16666666666666</v>
      </c>
      <c r="U1077" s="8"/>
      <c r="V1077" s="8"/>
      <c r="W1077" s="5"/>
      <c r="X1077" t="s">
        <v>14</v>
      </c>
      <c r="Y1077" s="9" t="s">
        <v>15</v>
      </c>
    </row>
    <row r="1078" spans="1:25" x14ac:dyDescent="0.3">
      <c r="A1078" t="s">
        <v>2144</v>
      </c>
      <c r="B1078" t="s">
        <v>2145</v>
      </c>
      <c r="C1078" s="7">
        <v>8.9</v>
      </c>
      <c r="D1078" t="s">
        <v>10</v>
      </c>
      <c r="E1078" t="s">
        <v>11</v>
      </c>
      <c r="F1078" t="s">
        <v>2146</v>
      </c>
      <c r="H1078" t="s">
        <v>2147</v>
      </c>
      <c r="N1078">
        <v>1968925</v>
      </c>
      <c r="P1078" s="8">
        <v>279.86666666666662</v>
      </c>
      <c r="Q1078" s="8">
        <v>275.9666666666667</v>
      </c>
      <c r="R1078" s="8"/>
      <c r="S1078" s="8"/>
      <c r="T1078" s="8"/>
      <c r="U1078" s="8"/>
      <c r="V1078" s="8">
        <v>279.63333333333333</v>
      </c>
      <c r="W1078" s="5"/>
      <c r="X1078" t="s">
        <v>14</v>
      </c>
      <c r="Y1078" s="9" t="s">
        <v>15</v>
      </c>
    </row>
    <row r="1079" spans="1:25" x14ac:dyDescent="0.3">
      <c r="A1079" t="s">
        <v>2148</v>
      </c>
      <c r="B1079" t="s">
        <v>2149</v>
      </c>
      <c r="C1079" s="7">
        <v>9.1</v>
      </c>
      <c r="D1079" t="s">
        <v>10</v>
      </c>
      <c r="E1079" t="s">
        <v>11</v>
      </c>
      <c r="F1079" t="s">
        <v>2150</v>
      </c>
      <c r="H1079" t="s">
        <v>2151</v>
      </c>
      <c r="N1079">
        <v>1968924</v>
      </c>
      <c r="P1079" s="8">
        <v>277.36666666666662</v>
      </c>
      <c r="Q1079" s="8">
        <v>270.83333333333331</v>
      </c>
      <c r="R1079" s="8"/>
      <c r="S1079" s="8"/>
      <c r="T1079" s="8">
        <v>267.26666666666671</v>
      </c>
      <c r="U1079" s="8"/>
      <c r="V1079" s="8"/>
      <c r="W1079" s="5"/>
      <c r="X1079" t="s">
        <v>14</v>
      </c>
      <c r="Y1079" s="9" t="s">
        <v>15</v>
      </c>
    </row>
    <row r="1080" spans="1:25" x14ac:dyDescent="0.3">
      <c r="A1080" t="s">
        <v>2152</v>
      </c>
      <c r="B1080" t="s">
        <v>2153</v>
      </c>
      <c r="C1080" s="7">
        <v>10.5</v>
      </c>
      <c r="D1080" t="s">
        <v>10</v>
      </c>
      <c r="E1080" t="s">
        <v>11</v>
      </c>
      <c r="F1080" t="s">
        <v>2154</v>
      </c>
      <c r="H1080" t="s">
        <v>2155</v>
      </c>
      <c r="N1080">
        <v>40844</v>
      </c>
      <c r="P1080" s="8"/>
      <c r="Q1080" s="8">
        <v>289.56666666666666</v>
      </c>
      <c r="R1080" s="8">
        <v>289.63333333333327</v>
      </c>
      <c r="S1080" s="8"/>
      <c r="T1080" s="8">
        <v>276.59999999999997</v>
      </c>
      <c r="U1080" s="8"/>
      <c r="V1080" s="8"/>
      <c r="W1080" s="5"/>
      <c r="X1080" t="s">
        <v>14</v>
      </c>
      <c r="Y1080" s="9" t="s">
        <v>15</v>
      </c>
    </row>
    <row r="1081" spans="1:25" x14ac:dyDescent="0.3">
      <c r="A1081" t="s">
        <v>2156</v>
      </c>
      <c r="B1081" t="s">
        <v>2157</v>
      </c>
      <c r="C1081" s="7">
        <v>4.4000000000000004</v>
      </c>
      <c r="D1081" t="s">
        <v>10</v>
      </c>
      <c r="E1081" t="s">
        <v>11</v>
      </c>
      <c r="F1081" t="s">
        <v>2158</v>
      </c>
      <c r="H1081" t="s">
        <v>2159</v>
      </c>
      <c r="N1081">
        <v>24068</v>
      </c>
      <c r="P1081" s="8">
        <v>239.46666666666667</v>
      </c>
      <c r="Q1081" s="8">
        <v>235.5</v>
      </c>
      <c r="R1081" s="8"/>
      <c r="S1081" s="8"/>
      <c r="T1081" s="8"/>
      <c r="U1081" s="8"/>
      <c r="V1081" s="8">
        <v>242.9</v>
      </c>
      <c r="W1081" s="5"/>
      <c r="X1081" t="s">
        <v>14</v>
      </c>
      <c r="Y1081" s="9" t="s">
        <v>15</v>
      </c>
    </row>
    <row r="1082" spans="1:25" x14ac:dyDescent="0.3">
      <c r="A1082" t="s">
        <v>2160</v>
      </c>
      <c r="B1082" t="s">
        <v>2161</v>
      </c>
      <c r="C1082" s="7">
        <v>6</v>
      </c>
      <c r="D1082" t="s">
        <v>10</v>
      </c>
      <c r="E1082" t="s">
        <v>11</v>
      </c>
      <c r="F1082" t="s">
        <v>2162</v>
      </c>
      <c r="H1082" t="s">
        <v>2163</v>
      </c>
      <c r="N1082">
        <v>46734</v>
      </c>
      <c r="P1082" s="8">
        <v>231.76666666666665</v>
      </c>
      <c r="Q1082" s="8">
        <v>236.1</v>
      </c>
      <c r="R1082" s="8"/>
      <c r="S1082" s="8"/>
      <c r="T1082" s="8">
        <v>225.86666666666667</v>
      </c>
      <c r="U1082" s="8"/>
      <c r="V1082" s="8"/>
      <c r="W1082" s="5"/>
      <c r="X1082" t="s">
        <v>14</v>
      </c>
      <c r="Y1082" s="9" t="s">
        <v>15</v>
      </c>
    </row>
    <row r="1083" spans="1:25" x14ac:dyDescent="0.3">
      <c r="A1083" t="s">
        <v>2164</v>
      </c>
      <c r="B1083" t="s">
        <v>2165</v>
      </c>
      <c r="C1083" s="7">
        <v>13.6</v>
      </c>
      <c r="D1083" t="s">
        <v>10</v>
      </c>
      <c r="E1083" t="s">
        <v>11</v>
      </c>
      <c r="F1083" t="s">
        <v>2166</v>
      </c>
      <c r="H1083" t="s">
        <v>2167</v>
      </c>
      <c r="N1083">
        <v>40796</v>
      </c>
      <c r="P1083" s="8">
        <v>295.2</v>
      </c>
      <c r="Q1083" s="8">
        <v>293.96666666666664</v>
      </c>
      <c r="R1083" s="8"/>
      <c r="S1083" s="8"/>
      <c r="T1083" s="8">
        <v>287.66666666666669</v>
      </c>
      <c r="U1083" s="8"/>
      <c r="V1083" s="8"/>
      <c r="W1083" s="5"/>
      <c r="X1083" t="s">
        <v>14</v>
      </c>
      <c r="Y1083" s="9" t="s">
        <v>15</v>
      </c>
    </row>
    <row r="1084" spans="1:25" x14ac:dyDescent="0.3">
      <c r="A1084" t="s">
        <v>2168</v>
      </c>
      <c r="B1084" t="s">
        <v>757</v>
      </c>
      <c r="C1084" s="7">
        <v>11.7</v>
      </c>
      <c r="D1084" t="s">
        <v>10</v>
      </c>
      <c r="E1084" t="s">
        <v>11</v>
      </c>
      <c r="F1084" t="s">
        <v>2169</v>
      </c>
      <c r="H1084" t="s">
        <v>2170</v>
      </c>
      <c r="N1084">
        <v>1968922</v>
      </c>
      <c r="P1084" s="8">
        <v>295.86666666666662</v>
      </c>
      <c r="Q1084" s="8">
        <v>292.73333333333329</v>
      </c>
      <c r="R1084" s="8"/>
      <c r="S1084" s="8"/>
      <c r="T1084" s="8"/>
      <c r="U1084" s="8"/>
      <c r="V1084" s="8">
        <v>297.8</v>
      </c>
      <c r="W1084" s="5"/>
      <c r="X1084" t="s">
        <v>14</v>
      </c>
      <c r="Y1084" s="9" t="s">
        <v>15</v>
      </c>
    </row>
    <row r="1085" spans="1:25" x14ac:dyDescent="0.3">
      <c r="A1085" t="s">
        <v>2171</v>
      </c>
      <c r="B1085" t="s">
        <v>2172</v>
      </c>
      <c r="C1085" s="7">
        <v>11.3</v>
      </c>
      <c r="D1085" t="s">
        <v>10</v>
      </c>
      <c r="E1085" t="s">
        <v>11</v>
      </c>
      <c r="F1085" t="s">
        <v>2173</v>
      </c>
      <c r="H1085" t="s">
        <v>2174</v>
      </c>
      <c r="N1085">
        <v>1968923</v>
      </c>
      <c r="P1085" s="8"/>
      <c r="Q1085" s="8">
        <v>299.13333333333338</v>
      </c>
      <c r="R1085" s="8"/>
      <c r="S1085" s="8"/>
      <c r="T1085" s="8"/>
      <c r="U1085" s="8"/>
      <c r="V1085" s="8"/>
      <c r="W1085" s="5"/>
      <c r="X1085" t="s">
        <v>14</v>
      </c>
      <c r="Y1085" s="9" t="s">
        <v>15</v>
      </c>
    </row>
    <row r="1086" spans="1:25" x14ac:dyDescent="0.3">
      <c r="A1086" t="s">
        <v>2175</v>
      </c>
      <c r="B1086" t="s">
        <v>2176</v>
      </c>
      <c r="C1086" s="7">
        <v>11.2</v>
      </c>
      <c r="D1086" t="s">
        <v>10</v>
      </c>
      <c r="E1086" t="s">
        <v>11</v>
      </c>
      <c r="F1086" t="s">
        <v>2177</v>
      </c>
      <c r="H1086" t="s">
        <v>2178</v>
      </c>
      <c r="N1086">
        <v>40815</v>
      </c>
      <c r="P1086" s="8">
        <v>288.26666666666665</v>
      </c>
      <c r="Q1086" s="8">
        <v>286.16666666666669</v>
      </c>
      <c r="R1086" s="8"/>
      <c r="S1086" s="8"/>
      <c r="T1086" s="8">
        <v>283.86666666666662</v>
      </c>
      <c r="U1086" s="8"/>
      <c r="V1086" s="8"/>
      <c r="W1086" s="5"/>
      <c r="X1086" t="s">
        <v>14</v>
      </c>
      <c r="Y1086" s="9" t="s">
        <v>15</v>
      </c>
    </row>
    <row r="1087" spans="1:25" x14ac:dyDescent="0.3">
      <c r="A1087" t="s">
        <v>2179</v>
      </c>
      <c r="B1087" t="s">
        <v>275</v>
      </c>
      <c r="C1087" s="7">
        <v>6.1</v>
      </c>
      <c r="D1087" t="s">
        <v>10</v>
      </c>
      <c r="E1087" t="s">
        <v>11</v>
      </c>
      <c r="F1087" t="s">
        <v>2180</v>
      </c>
      <c r="H1087" t="s">
        <v>2181</v>
      </c>
      <c r="N1087">
        <v>83946</v>
      </c>
      <c r="P1087" s="8"/>
      <c r="Q1087" s="8"/>
      <c r="R1087" s="8">
        <v>196.23333333333335</v>
      </c>
      <c r="S1087" s="8"/>
      <c r="T1087" s="8"/>
      <c r="U1087" s="8"/>
      <c r="V1087" s="8"/>
      <c r="W1087" s="5"/>
      <c r="X1087" t="s">
        <v>14</v>
      </c>
      <c r="Y1087" s="9" t="s">
        <v>15</v>
      </c>
    </row>
    <row r="1088" spans="1:25" x14ac:dyDescent="0.3">
      <c r="A1088" t="s">
        <v>2182</v>
      </c>
      <c r="B1088" t="s">
        <v>709</v>
      </c>
      <c r="C1088" s="7">
        <v>14.2</v>
      </c>
      <c r="D1088" t="s">
        <v>10</v>
      </c>
      <c r="E1088" t="s">
        <v>11</v>
      </c>
      <c r="F1088" t="s">
        <v>2183</v>
      </c>
      <c r="H1088" t="s">
        <v>2184</v>
      </c>
      <c r="N1088">
        <v>1968921</v>
      </c>
      <c r="P1088" s="8">
        <v>310.43333333333334</v>
      </c>
      <c r="Q1088" s="8">
        <v>308.43333333333334</v>
      </c>
      <c r="R1088" s="8"/>
      <c r="S1088" s="8"/>
      <c r="T1088" s="8"/>
      <c r="U1088" s="8"/>
      <c r="V1088" s="8">
        <v>310.5</v>
      </c>
      <c r="W1088" s="5"/>
      <c r="X1088" t="s">
        <v>14</v>
      </c>
      <c r="Y1088" s="9" t="s">
        <v>15</v>
      </c>
    </row>
    <row r="1089" spans="1:25" x14ac:dyDescent="0.3">
      <c r="A1089" t="s">
        <v>2185</v>
      </c>
      <c r="B1089" t="s">
        <v>2186</v>
      </c>
      <c r="C1089" s="7">
        <v>11</v>
      </c>
      <c r="D1089" t="s">
        <v>10</v>
      </c>
      <c r="E1089" t="s">
        <v>11</v>
      </c>
      <c r="F1089" t="s">
        <v>2187</v>
      </c>
      <c r="H1089" t="s">
        <v>2188</v>
      </c>
      <c r="N1089">
        <v>83714</v>
      </c>
      <c r="P1089" s="8">
        <v>249.23333333333335</v>
      </c>
      <c r="Q1089" s="8">
        <v>253.63333333333333</v>
      </c>
      <c r="R1089" s="8"/>
      <c r="S1089" s="8">
        <v>253.4</v>
      </c>
      <c r="T1089" s="8"/>
      <c r="U1089" s="8">
        <v>247.83333333333334</v>
      </c>
      <c r="V1089" s="8">
        <v>254.1</v>
      </c>
      <c r="W1089" s="5"/>
      <c r="X1089" t="s">
        <v>14</v>
      </c>
      <c r="Y1089" s="9" t="s">
        <v>15</v>
      </c>
    </row>
    <row r="1090" spans="1:25" x14ac:dyDescent="0.3">
      <c r="A1090" t="s">
        <v>2189</v>
      </c>
      <c r="B1090" t="s">
        <v>2190</v>
      </c>
      <c r="C1090" s="7">
        <v>12.2</v>
      </c>
      <c r="D1090" t="s">
        <v>10</v>
      </c>
      <c r="E1090" t="s">
        <v>11</v>
      </c>
      <c r="F1090" t="s">
        <v>2191</v>
      </c>
      <c r="H1090" t="s">
        <v>2192</v>
      </c>
      <c r="N1090">
        <v>46708</v>
      </c>
      <c r="P1090" s="8">
        <v>291.8</v>
      </c>
      <c r="Q1090" s="8">
        <v>284.86666666666662</v>
      </c>
      <c r="R1090" s="8"/>
      <c r="S1090" s="8"/>
      <c r="T1090" s="8">
        <v>281.40000000000003</v>
      </c>
      <c r="U1090" s="8"/>
      <c r="V1090" s="8"/>
      <c r="W1090" s="5"/>
      <c r="X1090" t="s">
        <v>14</v>
      </c>
      <c r="Y1090" s="9" t="s">
        <v>15</v>
      </c>
    </row>
    <row r="1091" spans="1:25" x14ac:dyDescent="0.3">
      <c r="A1091" t="s">
        <v>2193</v>
      </c>
      <c r="B1091" t="s">
        <v>2194</v>
      </c>
      <c r="C1091" s="7">
        <v>11.2</v>
      </c>
      <c r="D1091" t="s">
        <v>10</v>
      </c>
      <c r="E1091" t="s">
        <v>11</v>
      </c>
      <c r="F1091" t="s">
        <v>2195</v>
      </c>
      <c r="H1091" t="s">
        <v>2196</v>
      </c>
      <c r="N1091">
        <v>34539</v>
      </c>
      <c r="P1091" s="8">
        <v>256</v>
      </c>
      <c r="Q1091" s="8">
        <v>256.46666666666664</v>
      </c>
      <c r="R1091" s="8"/>
      <c r="S1091" s="8">
        <v>256.20000000000005</v>
      </c>
      <c r="T1091" s="8"/>
      <c r="U1091" s="8"/>
      <c r="V1091" s="8">
        <v>258.59999999999997</v>
      </c>
      <c r="W1091" s="5"/>
      <c r="X1091" t="s">
        <v>14</v>
      </c>
      <c r="Y1091" s="9" t="s">
        <v>15</v>
      </c>
    </row>
    <row r="1092" spans="1:25" x14ac:dyDescent="0.3">
      <c r="A1092" t="s">
        <v>2197</v>
      </c>
      <c r="B1092" t="s">
        <v>2198</v>
      </c>
      <c r="C1092" s="7">
        <v>1</v>
      </c>
      <c r="D1092" t="s">
        <v>10</v>
      </c>
      <c r="E1092" t="s">
        <v>11</v>
      </c>
      <c r="F1092" t="s">
        <v>2199</v>
      </c>
      <c r="H1092" t="s">
        <v>2200</v>
      </c>
      <c r="N1092">
        <v>910593</v>
      </c>
      <c r="P1092" s="8">
        <v>206.86666666666667</v>
      </c>
      <c r="Q1092" s="8">
        <v>200.1</v>
      </c>
      <c r="R1092" s="8"/>
      <c r="S1092" s="8">
        <v>199.76666666666665</v>
      </c>
      <c r="T1092" s="8">
        <v>202.1</v>
      </c>
      <c r="U1092" s="8"/>
      <c r="V1092" s="8"/>
      <c r="W1092" s="5"/>
      <c r="X1092" t="s">
        <v>14</v>
      </c>
      <c r="Y1092" s="9" t="s">
        <v>15</v>
      </c>
    </row>
    <row r="1093" spans="1:25" x14ac:dyDescent="0.3">
      <c r="A1093" t="s">
        <v>2201</v>
      </c>
      <c r="B1093" t="s">
        <v>2202</v>
      </c>
      <c r="C1093" s="7">
        <v>16.3</v>
      </c>
      <c r="D1093" t="s">
        <v>10</v>
      </c>
      <c r="E1093" t="s">
        <v>11</v>
      </c>
      <c r="F1093" t="s">
        <v>2203</v>
      </c>
      <c r="H1093" t="s">
        <v>2204</v>
      </c>
      <c r="N1093">
        <v>64958</v>
      </c>
      <c r="P1093" s="8">
        <v>314.39999999999998</v>
      </c>
      <c r="Q1093" s="8">
        <v>312.8</v>
      </c>
      <c r="R1093" s="8"/>
      <c r="S1093" s="8"/>
      <c r="T1093" s="8"/>
      <c r="U1093" s="8"/>
      <c r="V1093" s="8">
        <v>316.33333333333331</v>
      </c>
      <c r="W1093" s="5"/>
      <c r="X1093" t="s">
        <v>14</v>
      </c>
      <c r="Y1093" s="9" t="s">
        <v>15</v>
      </c>
    </row>
    <row r="1094" spans="1:25" x14ac:dyDescent="0.3">
      <c r="A1094" t="s">
        <v>2205</v>
      </c>
      <c r="B1094" t="s">
        <v>6</v>
      </c>
      <c r="C1094" s="7">
        <v>1</v>
      </c>
      <c r="D1094" t="s">
        <v>10</v>
      </c>
      <c r="E1094" t="s">
        <v>11</v>
      </c>
      <c r="F1094" t="s">
        <v>2206</v>
      </c>
      <c r="H1094" t="s">
        <v>2207</v>
      </c>
      <c r="N1094">
        <v>45094</v>
      </c>
      <c r="P1094" s="8">
        <v>158.5</v>
      </c>
      <c r="Q1094" s="8"/>
      <c r="R1094" s="8"/>
      <c r="S1094" s="8"/>
      <c r="T1094" s="8"/>
      <c r="U1094" s="8"/>
      <c r="V1094" s="8"/>
      <c r="W1094" s="5"/>
      <c r="X1094" t="s">
        <v>14</v>
      </c>
      <c r="Y1094" s="9" t="s">
        <v>15</v>
      </c>
    </row>
    <row r="1095" spans="1:25" x14ac:dyDescent="0.3">
      <c r="A1095" t="s">
        <v>2208</v>
      </c>
      <c r="B1095" t="s">
        <v>611</v>
      </c>
      <c r="C1095" s="7">
        <v>1.2</v>
      </c>
      <c r="D1095" t="s">
        <v>10</v>
      </c>
      <c r="E1095" t="s">
        <v>11</v>
      </c>
      <c r="F1095" t="s">
        <v>2209</v>
      </c>
      <c r="H1095" t="s">
        <v>2210</v>
      </c>
      <c r="N1095">
        <v>57991</v>
      </c>
      <c r="P1095" s="8">
        <v>207.73333333333335</v>
      </c>
      <c r="Q1095" s="8">
        <v>212.5</v>
      </c>
      <c r="R1095" s="8">
        <v>212.26666666666665</v>
      </c>
      <c r="S1095" s="8"/>
      <c r="T1095" s="8">
        <v>207.46666666666667</v>
      </c>
      <c r="U1095" s="8"/>
      <c r="V1095" s="8"/>
      <c r="W1095" s="5"/>
      <c r="X1095" t="s">
        <v>14</v>
      </c>
      <c r="Y1095" s="9" t="s">
        <v>15</v>
      </c>
    </row>
    <row r="1096" spans="1:25" x14ac:dyDescent="0.3">
      <c r="A1096" s="10" t="s">
        <v>80</v>
      </c>
      <c r="B1096" s="10" t="s">
        <v>81</v>
      </c>
      <c r="C1096" s="11">
        <v>0.2</v>
      </c>
      <c r="D1096" s="10" t="s">
        <v>10</v>
      </c>
      <c r="E1096" s="10"/>
      <c r="F1096" s="10"/>
      <c r="G1096" s="10"/>
      <c r="H1096" s="12"/>
      <c r="I1096" s="10"/>
      <c r="J1096" s="10"/>
      <c r="K1096" s="10"/>
      <c r="L1096" s="10"/>
      <c r="M1096" s="10"/>
      <c r="N1096" s="10"/>
      <c r="O1096" s="10"/>
      <c r="P1096" s="10"/>
      <c r="Q1096" s="13">
        <v>153.6</v>
      </c>
      <c r="R1096" s="10"/>
      <c r="S1096" s="10"/>
      <c r="T1096" s="13"/>
      <c r="U1096" s="13"/>
      <c r="V1096" s="13"/>
      <c r="W1096" s="13">
        <f>(153.73-Q1096)*100/153.73</f>
        <v>8.4563845703503199E-2</v>
      </c>
      <c r="X1096" s="10" t="s">
        <v>14</v>
      </c>
      <c r="Y1096" s="10"/>
    </row>
    <row r="1097" spans="1:25" x14ac:dyDescent="0.3">
      <c r="A1097" s="10" t="s">
        <v>82</v>
      </c>
      <c r="B1097" s="10" t="s">
        <v>83</v>
      </c>
      <c r="C1097" s="11">
        <v>0.1</v>
      </c>
      <c r="D1097" s="10" t="s">
        <v>10</v>
      </c>
      <c r="E1097" s="10"/>
      <c r="F1097" s="10"/>
      <c r="G1097" s="10"/>
      <c r="H1097" s="12"/>
      <c r="I1097" s="10"/>
      <c r="J1097" s="10"/>
      <c r="K1097" s="10"/>
      <c r="L1097" s="10"/>
      <c r="M1097" s="10"/>
      <c r="N1097" s="10"/>
      <c r="O1097" s="10"/>
      <c r="P1097" s="10"/>
      <c r="Q1097" s="13">
        <v>203.46666666666667</v>
      </c>
      <c r="R1097" s="10"/>
      <c r="S1097" s="10"/>
      <c r="T1097" s="13"/>
      <c r="U1097" s="13"/>
      <c r="V1097" s="13"/>
      <c r="W1097" s="13">
        <f>(Q1097-202.96)*100/202.96</f>
        <v>0.24963868085665183</v>
      </c>
      <c r="X1097" s="10" t="s">
        <v>14</v>
      </c>
      <c r="Y1097" s="10"/>
    </row>
    <row r="1098" spans="1:25" x14ac:dyDescent="0.3">
      <c r="A1098" s="10" t="s">
        <v>84</v>
      </c>
      <c r="B1098" s="10" t="s">
        <v>85</v>
      </c>
      <c r="C1098" s="11">
        <v>0.1</v>
      </c>
      <c r="D1098" s="10" t="s">
        <v>10</v>
      </c>
      <c r="E1098" s="10"/>
      <c r="F1098" s="10"/>
      <c r="G1098" s="10"/>
      <c r="H1098" s="12"/>
      <c r="I1098" s="10"/>
      <c r="J1098" s="10"/>
      <c r="K1098" s="10"/>
      <c r="L1098" s="10"/>
      <c r="M1098" s="10"/>
      <c r="N1098" s="10"/>
      <c r="O1098" s="10"/>
      <c r="P1098" s="10"/>
      <c r="Q1098" s="13">
        <v>242.96666666666667</v>
      </c>
      <c r="R1098" s="10"/>
      <c r="S1098" s="10"/>
      <c r="T1098" s="13"/>
      <c r="U1098" s="13"/>
      <c r="V1098" s="13"/>
      <c r="W1098" s="13">
        <f>(243.64-Q1098)*100/243.64</f>
        <v>0.2763640343676399</v>
      </c>
      <c r="X1098" s="10" t="s">
        <v>14</v>
      </c>
      <c r="Y1098" s="10"/>
    </row>
    <row r="1099" spans="1:25" x14ac:dyDescent="0.3">
      <c r="A1099" s="14" t="s">
        <v>86</v>
      </c>
      <c r="B1099" s="14" t="s">
        <v>81</v>
      </c>
      <c r="C1099" s="15">
        <v>0.2</v>
      </c>
      <c r="D1099" s="14" t="s">
        <v>10</v>
      </c>
      <c r="E1099" s="14"/>
      <c r="F1099" s="14"/>
      <c r="G1099" s="14"/>
      <c r="H1099" s="16"/>
      <c r="I1099" s="14"/>
      <c r="J1099" s="14"/>
      <c r="K1099" s="14"/>
      <c r="L1099" s="14"/>
      <c r="M1099" s="14"/>
      <c r="N1099" s="14"/>
      <c r="O1099" s="14"/>
      <c r="P1099" s="14"/>
      <c r="Q1099" s="17">
        <v>153</v>
      </c>
      <c r="R1099" s="14"/>
      <c r="S1099" s="14"/>
      <c r="T1099" s="17"/>
      <c r="U1099" s="17"/>
      <c r="V1099" s="17"/>
      <c r="W1099" s="17">
        <f>(153.73-Q1099)*100/153.73</f>
        <v>0.47485851818122021</v>
      </c>
      <c r="X1099" s="14" t="s">
        <v>14</v>
      </c>
      <c r="Y1099" s="14"/>
    </row>
    <row r="1100" spans="1:25" x14ac:dyDescent="0.3">
      <c r="A1100" s="14" t="s">
        <v>87</v>
      </c>
      <c r="B1100" s="14" t="s">
        <v>83</v>
      </c>
      <c r="C1100" s="15">
        <v>0.1</v>
      </c>
      <c r="D1100" s="14" t="s">
        <v>10</v>
      </c>
      <c r="E1100" s="14"/>
      <c r="F1100" s="14"/>
      <c r="G1100" s="14"/>
      <c r="H1100" s="16"/>
      <c r="I1100" s="14"/>
      <c r="J1100" s="14"/>
      <c r="K1100" s="14"/>
      <c r="L1100" s="14"/>
      <c r="M1100" s="14"/>
      <c r="N1100" s="14"/>
      <c r="O1100" s="14"/>
      <c r="P1100" s="14"/>
      <c r="Q1100" s="17">
        <v>204.03333333333333</v>
      </c>
      <c r="R1100" s="14"/>
      <c r="S1100" s="14"/>
      <c r="T1100" s="17"/>
      <c r="U1100" s="17"/>
      <c r="V1100" s="17"/>
      <c r="W1100" s="17">
        <f>(Q1100-202.96)*100/202.96</f>
        <v>0.52883983707790871</v>
      </c>
      <c r="X1100" s="14" t="s">
        <v>14</v>
      </c>
      <c r="Y1100" s="14"/>
    </row>
    <row r="1101" spans="1:25" x14ac:dyDescent="0.3">
      <c r="A1101" s="14" t="s">
        <v>88</v>
      </c>
      <c r="B1101" s="14" t="s">
        <v>85</v>
      </c>
      <c r="C1101" s="15">
        <v>0.1</v>
      </c>
      <c r="D1101" s="14" t="s">
        <v>10</v>
      </c>
      <c r="E1101" s="14"/>
      <c r="F1101" s="14"/>
      <c r="G1101" s="14"/>
      <c r="H1101" s="16"/>
      <c r="I1101" s="14"/>
      <c r="J1101" s="14"/>
      <c r="K1101" s="14"/>
      <c r="L1101" s="14"/>
      <c r="M1101" s="14"/>
      <c r="N1101" s="14"/>
      <c r="O1101" s="14"/>
      <c r="P1101" s="14"/>
      <c r="Q1101" s="17">
        <v>244.53333333333333</v>
      </c>
      <c r="R1101" s="14"/>
      <c r="S1101" s="14"/>
      <c r="T1101" s="17"/>
      <c r="U1101" s="17"/>
      <c r="V1101" s="17"/>
      <c r="W1101" s="17">
        <f>(Q1101-243.64)*100/243.64</f>
        <v>0.36666119411153553</v>
      </c>
      <c r="X1101" s="14" t="s">
        <v>14</v>
      </c>
      <c r="Y1101" s="14"/>
    </row>
    <row r="1102" spans="1:25" x14ac:dyDescent="0.3">
      <c r="A1102" s="10" t="s">
        <v>89</v>
      </c>
      <c r="B1102" s="10" t="s">
        <v>90</v>
      </c>
      <c r="C1102" s="11">
        <v>0.1</v>
      </c>
      <c r="D1102" s="10"/>
      <c r="E1102" s="10" t="s">
        <v>11</v>
      </c>
      <c r="F1102" s="10"/>
      <c r="G1102" s="10"/>
      <c r="H1102" s="12"/>
      <c r="I1102" s="10"/>
      <c r="J1102" s="10"/>
      <c r="K1102" s="10"/>
      <c r="L1102" s="10"/>
      <c r="M1102" s="10"/>
      <c r="N1102" s="10"/>
      <c r="O1102" s="10"/>
      <c r="P1102" s="10"/>
      <c r="Q1102" s="13">
        <v>140</v>
      </c>
      <c r="R1102" s="10"/>
      <c r="S1102" s="10"/>
      <c r="T1102" s="13"/>
      <c r="U1102" s="13"/>
      <c r="V1102" s="13"/>
      <c r="W1102" s="13">
        <f>(140.1-140.04)*100/140.04</f>
        <v>4.2844901456728278E-2</v>
      </c>
      <c r="X1102" s="10" t="s">
        <v>14</v>
      </c>
      <c r="Y1102" s="10"/>
    </row>
    <row r="1103" spans="1:25" x14ac:dyDescent="0.3">
      <c r="A1103" s="10" t="s">
        <v>91</v>
      </c>
      <c r="B1103" s="10" t="s">
        <v>92</v>
      </c>
      <c r="C1103" s="11">
        <v>0.1</v>
      </c>
      <c r="D1103" s="10"/>
      <c r="E1103" s="10" t="s">
        <v>11</v>
      </c>
      <c r="F1103" s="10"/>
      <c r="G1103" s="10"/>
      <c r="H1103" s="12"/>
      <c r="I1103" s="10"/>
      <c r="J1103" s="10"/>
      <c r="K1103" s="10"/>
      <c r="L1103" s="10"/>
      <c r="M1103" s="10"/>
      <c r="N1103" s="10"/>
      <c r="O1103" s="10"/>
      <c r="P1103" s="10"/>
      <c r="Q1103" s="13">
        <v>180.80000000000004</v>
      </c>
      <c r="R1103" s="10"/>
      <c r="S1103" s="10"/>
      <c r="T1103" s="13"/>
      <c r="U1103" s="13"/>
      <c r="V1103" s="13"/>
      <c r="W1103" s="13">
        <f>(Q1103-180.77)*100/180.77</f>
        <v>1.6595674060977793E-2</v>
      </c>
      <c r="X1103" s="10" t="s">
        <v>14</v>
      </c>
      <c r="Y1103" s="10"/>
    </row>
    <row r="1104" spans="1:25" x14ac:dyDescent="0.3">
      <c r="A1104" s="10" t="s">
        <v>93</v>
      </c>
      <c r="B1104" s="10" t="s">
        <v>94</v>
      </c>
      <c r="C1104" s="11">
        <v>0.1</v>
      </c>
      <c r="D1104" s="10"/>
      <c r="E1104" s="10" t="s">
        <v>11</v>
      </c>
      <c r="F1104" s="10"/>
      <c r="G1104" s="10"/>
      <c r="H1104" s="12"/>
      <c r="I1104" s="10"/>
      <c r="J1104" s="10"/>
      <c r="K1104" s="10"/>
      <c r="L1104" s="10"/>
      <c r="M1104" s="10"/>
      <c r="N1104" s="10"/>
      <c r="O1104" s="10"/>
      <c r="P1104" s="10"/>
      <c r="Q1104" s="13">
        <v>255.20000000000002</v>
      </c>
      <c r="R1104" s="10"/>
      <c r="S1104" s="10"/>
      <c r="T1104" s="13"/>
      <c r="U1104" s="13"/>
      <c r="V1104" s="13"/>
      <c r="W1104" s="13">
        <f>(255.37-255.34)*100/255.34</f>
        <v>1.1749040495026685E-2</v>
      </c>
      <c r="X1104" s="10" t="s">
        <v>14</v>
      </c>
      <c r="Y1104" s="10"/>
    </row>
    <row r="1105" spans="1:25" x14ac:dyDescent="0.3">
      <c r="A1105" s="14" t="s">
        <v>95</v>
      </c>
      <c r="B1105" s="14" t="s">
        <v>90</v>
      </c>
      <c r="C1105" s="15">
        <v>0.1</v>
      </c>
      <c r="D1105" s="14"/>
      <c r="E1105" s="14" t="s">
        <v>11</v>
      </c>
      <c r="F1105" s="14"/>
      <c r="G1105" s="14"/>
      <c r="H1105" s="16"/>
      <c r="I1105" s="14"/>
      <c r="J1105" s="14"/>
      <c r="K1105" s="14"/>
      <c r="L1105" s="14"/>
      <c r="M1105" s="14"/>
      <c r="N1105" s="14"/>
      <c r="O1105" s="14"/>
      <c r="P1105" s="14"/>
      <c r="Q1105" s="17">
        <v>138.66666666666666</v>
      </c>
      <c r="R1105" s="14"/>
      <c r="S1105" s="14"/>
      <c r="T1105" s="17"/>
      <c r="U1105" s="17"/>
      <c r="V1105" s="17"/>
      <c r="W1105" s="17">
        <f>(140.04-Q1105)*100/140.04</f>
        <v>0.98067218889841112</v>
      </c>
      <c r="X1105" s="14" t="s">
        <v>14</v>
      </c>
      <c r="Y1105" s="14"/>
    </row>
    <row r="1106" spans="1:25" x14ac:dyDescent="0.3">
      <c r="A1106" s="14" t="s">
        <v>96</v>
      </c>
      <c r="B1106" s="14" t="s">
        <v>92</v>
      </c>
      <c r="C1106" s="15">
        <v>0.1</v>
      </c>
      <c r="D1106" s="14"/>
      <c r="E1106" s="14" t="s">
        <v>11</v>
      </c>
      <c r="F1106" s="14"/>
      <c r="G1106" s="14"/>
      <c r="H1106" s="16"/>
      <c r="I1106" s="14"/>
      <c r="J1106" s="14"/>
      <c r="K1106" s="14"/>
      <c r="L1106" s="14"/>
      <c r="M1106" s="14"/>
      <c r="N1106" s="14"/>
      <c r="O1106" s="14"/>
      <c r="P1106" s="14"/>
      <c r="Q1106" s="17">
        <v>179.4</v>
      </c>
      <c r="R1106" s="14"/>
      <c r="S1106" s="14"/>
      <c r="T1106" s="17"/>
      <c r="U1106" s="17"/>
      <c r="V1106" s="17"/>
      <c r="W1106" s="17">
        <f>(180.77-Q1106)*100/180.77</f>
        <v>0.757869115450575</v>
      </c>
      <c r="X1106" s="14" t="s">
        <v>14</v>
      </c>
      <c r="Y1106" s="14"/>
    </row>
    <row r="1107" spans="1:25" x14ac:dyDescent="0.3">
      <c r="A1107" s="14" t="s">
        <v>97</v>
      </c>
      <c r="B1107" s="14" t="s">
        <v>94</v>
      </c>
      <c r="C1107" s="15">
        <v>0.1</v>
      </c>
      <c r="D1107" s="14"/>
      <c r="E1107" s="14" t="s">
        <v>11</v>
      </c>
      <c r="F1107" s="14"/>
      <c r="G1107" s="14"/>
      <c r="H1107" s="16"/>
      <c r="I1107" s="14"/>
      <c r="J1107" s="14"/>
      <c r="K1107" s="14"/>
      <c r="L1107" s="14"/>
      <c r="M1107" s="14"/>
      <c r="N1107" s="14"/>
      <c r="O1107" s="14"/>
      <c r="P1107" s="14"/>
      <c r="Q1107" s="17">
        <v>254.03333333333333</v>
      </c>
      <c r="R1107" s="14"/>
      <c r="S1107" s="14"/>
      <c r="T1107" s="17"/>
      <c r="U1107" s="17"/>
      <c r="V1107" s="17"/>
      <c r="W1107" s="17">
        <f>(255.34-Q1107)*100/255.34</f>
        <v>0.51173598600558934</v>
      </c>
      <c r="X1107" s="14" t="s">
        <v>14</v>
      </c>
      <c r="Y1107" s="14"/>
    </row>
    <row r="1108" spans="1:25" x14ac:dyDescent="0.3">
      <c r="A1108" t="s">
        <v>2211</v>
      </c>
      <c r="B1108" t="s">
        <v>2212</v>
      </c>
      <c r="C1108" s="7">
        <v>10.9</v>
      </c>
      <c r="D1108" t="s">
        <v>10</v>
      </c>
      <c r="E1108" t="s">
        <v>11</v>
      </c>
      <c r="F1108" t="s">
        <v>2213</v>
      </c>
      <c r="H1108" t="s">
        <v>2214</v>
      </c>
      <c r="N1108">
        <v>1968932</v>
      </c>
      <c r="P1108" s="8">
        <v>316.2</v>
      </c>
      <c r="Q1108" s="8">
        <v>313.63333333333333</v>
      </c>
      <c r="R1108" s="8">
        <v>317.83333333333331</v>
      </c>
      <c r="S1108" s="8"/>
      <c r="T1108" s="8">
        <v>311.73333333333329</v>
      </c>
      <c r="U1108" s="8"/>
      <c r="V1108" s="8"/>
      <c r="W1108" s="5"/>
      <c r="X1108" t="s">
        <v>14</v>
      </c>
      <c r="Y1108" s="9" t="s">
        <v>15</v>
      </c>
    </row>
    <row r="1109" spans="1:25" x14ac:dyDescent="0.3">
      <c r="A1109" t="s">
        <v>2215</v>
      </c>
      <c r="B1109" t="s">
        <v>484</v>
      </c>
      <c r="C1109" s="7">
        <v>11.8</v>
      </c>
      <c r="D1109" t="s">
        <v>10</v>
      </c>
      <c r="E1109" t="s">
        <v>11</v>
      </c>
      <c r="F1109" t="s">
        <v>2216</v>
      </c>
      <c r="H1109" t="s">
        <v>2217</v>
      </c>
      <c r="N1109">
        <v>40733</v>
      </c>
      <c r="P1109" s="8">
        <v>280.5</v>
      </c>
      <c r="Q1109" s="8">
        <v>282.4666666666667</v>
      </c>
      <c r="R1109" s="8"/>
      <c r="S1109" s="8"/>
      <c r="T1109" s="8">
        <v>267.66666666666669</v>
      </c>
      <c r="U1109" s="8"/>
      <c r="V1109" s="8"/>
      <c r="W1109" s="5"/>
      <c r="X1109" t="s">
        <v>14</v>
      </c>
      <c r="Y1109" s="9" t="s">
        <v>15</v>
      </c>
    </row>
    <row r="1110" spans="1:25" x14ac:dyDescent="0.3">
      <c r="A1110" t="s">
        <v>2218</v>
      </c>
      <c r="B1110" t="s">
        <v>2219</v>
      </c>
      <c r="C1110" s="7">
        <v>17.8</v>
      </c>
      <c r="D1110" t="s">
        <v>10</v>
      </c>
      <c r="E1110" t="s">
        <v>11</v>
      </c>
      <c r="F1110" t="s">
        <v>2220</v>
      </c>
      <c r="H1110" t="s">
        <v>497</v>
      </c>
      <c r="N1110">
        <v>1968936</v>
      </c>
      <c r="P1110" s="8">
        <v>319.16666666666669</v>
      </c>
      <c r="Q1110" s="8">
        <v>320.76666666666671</v>
      </c>
      <c r="R1110" s="8">
        <v>320.3</v>
      </c>
      <c r="S1110" s="8"/>
      <c r="T1110" s="8"/>
      <c r="U1110" s="8">
        <v>320.03333333333336</v>
      </c>
      <c r="V1110" s="8"/>
      <c r="W1110" s="5"/>
      <c r="X1110" t="s">
        <v>14</v>
      </c>
      <c r="Y1110" s="9" t="s">
        <v>15</v>
      </c>
    </row>
    <row r="1111" spans="1:25" x14ac:dyDescent="0.3">
      <c r="A1111" t="s">
        <v>2221</v>
      </c>
      <c r="B1111" t="s">
        <v>2222</v>
      </c>
      <c r="C1111" s="7">
        <v>6.7</v>
      </c>
      <c r="D1111" t="s">
        <v>10</v>
      </c>
      <c r="E1111" t="s">
        <v>11</v>
      </c>
      <c r="F1111" t="s">
        <v>2223</v>
      </c>
      <c r="H1111" t="s">
        <v>2224</v>
      </c>
      <c r="N1111">
        <v>506632</v>
      </c>
      <c r="P1111" s="8"/>
      <c r="Q1111" s="8"/>
      <c r="R1111" s="8"/>
      <c r="S1111" s="8"/>
      <c r="T1111" s="8">
        <v>172.5</v>
      </c>
      <c r="U1111" s="8"/>
      <c r="V1111" s="8"/>
      <c r="W1111" s="5"/>
      <c r="X1111" t="s">
        <v>14</v>
      </c>
      <c r="Y1111" s="9" t="s">
        <v>15</v>
      </c>
    </row>
    <row r="1112" spans="1:25" x14ac:dyDescent="0.3">
      <c r="A1112" t="s">
        <v>2225</v>
      </c>
      <c r="B1112" t="s">
        <v>2226</v>
      </c>
      <c r="C1112" s="7">
        <v>15.6</v>
      </c>
      <c r="D1112" t="s">
        <v>10</v>
      </c>
      <c r="E1112" t="s">
        <v>11</v>
      </c>
      <c r="F1112" t="s">
        <v>2227</v>
      </c>
      <c r="H1112" t="s">
        <v>2228</v>
      </c>
      <c r="N1112">
        <v>1968934</v>
      </c>
      <c r="P1112" s="8">
        <v>298.83333333333331</v>
      </c>
      <c r="Q1112" s="8">
        <v>298.90000000000003</v>
      </c>
      <c r="R1112" s="8"/>
      <c r="S1112" s="8"/>
      <c r="T1112" s="8"/>
      <c r="U1112" s="8">
        <v>300.86666666666667</v>
      </c>
      <c r="V1112" s="8"/>
      <c r="W1112" s="5"/>
      <c r="X1112" t="s">
        <v>14</v>
      </c>
      <c r="Y1112" s="9" t="s">
        <v>15</v>
      </c>
    </row>
    <row r="1113" spans="1:25" x14ac:dyDescent="0.3">
      <c r="A1113" t="s">
        <v>2229</v>
      </c>
      <c r="B1113" t="s">
        <v>350</v>
      </c>
      <c r="C1113" s="7">
        <v>10.1</v>
      </c>
      <c r="D1113" t="s">
        <v>10</v>
      </c>
      <c r="E1113" t="s">
        <v>11</v>
      </c>
      <c r="F1113" t="s">
        <v>2230</v>
      </c>
      <c r="H1113" t="s">
        <v>2231</v>
      </c>
      <c r="N1113">
        <v>1968928</v>
      </c>
      <c r="P1113" s="8">
        <v>286.93333333333334</v>
      </c>
      <c r="Q1113" s="8">
        <v>290.83333333333331</v>
      </c>
      <c r="R1113" s="8">
        <v>290.36666666666662</v>
      </c>
      <c r="S1113" s="8">
        <v>290.76666666666665</v>
      </c>
      <c r="T1113" s="8">
        <v>283.63333333333338</v>
      </c>
      <c r="U1113" s="8"/>
      <c r="V1113" s="8"/>
      <c r="W1113" s="5"/>
      <c r="X1113" t="s">
        <v>14</v>
      </c>
      <c r="Y1113" s="9" t="s">
        <v>15</v>
      </c>
    </row>
    <row r="1114" spans="1:25" x14ac:dyDescent="0.3">
      <c r="A1114" t="s">
        <v>2232</v>
      </c>
      <c r="B1114" t="s">
        <v>1734</v>
      </c>
      <c r="C1114" s="7">
        <v>6.7</v>
      </c>
      <c r="D1114" t="s">
        <v>10</v>
      </c>
      <c r="E1114" t="s">
        <v>11</v>
      </c>
      <c r="F1114" t="s">
        <v>2233</v>
      </c>
      <c r="H1114" t="s">
        <v>2234</v>
      </c>
      <c r="N1114">
        <v>61700</v>
      </c>
      <c r="P1114" s="8">
        <v>249.70000000000002</v>
      </c>
      <c r="Q1114" s="8">
        <v>246.16666666666666</v>
      </c>
      <c r="R1114" s="8"/>
      <c r="S1114" s="8"/>
      <c r="T1114" s="8"/>
      <c r="U1114" s="8">
        <v>253.1</v>
      </c>
      <c r="V1114" s="8"/>
      <c r="W1114" s="5"/>
      <c r="X1114" t="s">
        <v>14</v>
      </c>
      <c r="Y1114" s="9" t="s">
        <v>15</v>
      </c>
    </row>
    <row r="1115" spans="1:25" x14ac:dyDescent="0.3">
      <c r="A1115" t="s">
        <v>2235</v>
      </c>
      <c r="B1115" t="s">
        <v>2236</v>
      </c>
      <c r="C1115" s="7">
        <v>3.4</v>
      </c>
      <c r="D1115" t="s">
        <v>10</v>
      </c>
      <c r="E1115" t="s">
        <v>11</v>
      </c>
      <c r="F1115" t="s">
        <v>2237</v>
      </c>
      <c r="H1115" t="s">
        <v>2238</v>
      </c>
      <c r="N1115">
        <v>40348</v>
      </c>
      <c r="P1115" s="8">
        <v>237.76666666666665</v>
      </c>
      <c r="Q1115" s="8">
        <v>235.26666666666665</v>
      </c>
      <c r="R1115" s="8"/>
      <c r="S1115" s="8"/>
      <c r="T1115" s="8"/>
      <c r="U1115" s="8">
        <v>242.86666666666667</v>
      </c>
      <c r="V1115" s="8"/>
      <c r="W1115" s="5"/>
      <c r="X1115" t="s">
        <v>14</v>
      </c>
      <c r="Y1115" s="9" t="s">
        <v>15</v>
      </c>
    </row>
    <row r="1116" spans="1:25" x14ac:dyDescent="0.3">
      <c r="A1116" t="s">
        <v>2239</v>
      </c>
      <c r="B1116" t="s">
        <v>231</v>
      </c>
      <c r="C1116" s="7">
        <v>2.6</v>
      </c>
      <c r="D1116" t="s">
        <v>10</v>
      </c>
      <c r="E1116" t="s">
        <v>11</v>
      </c>
      <c r="F1116" t="s">
        <v>2240</v>
      </c>
      <c r="H1116" t="s">
        <v>2241</v>
      </c>
      <c r="N1116">
        <v>41692</v>
      </c>
      <c r="P1116" s="8"/>
      <c r="Q1116" s="8">
        <v>196.86666666666667</v>
      </c>
      <c r="R1116" s="8"/>
      <c r="S1116" s="8"/>
      <c r="T1116" s="8"/>
      <c r="U1116" s="8">
        <v>220.43333333333331</v>
      </c>
      <c r="V1116" s="8"/>
      <c r="W1116" s="5"/>
      <c r="X1116" t="s">
        <v>14</v>
      </c>
      <c r="Y1116" s="9" t="s">
        <v>15</v>
      </c>
    </row>
    <row r="1117" spans="1:25" x14ac:dyDescent="0.3">
      <c r="A1117" t="s">
        <v>2242</v>
      </c>
      <c r="B1117" t="s">
        <v>2243</v>
      </c>
      <c r="C1117" s="7">
        <v>8</v>
      </c>
      <c r="D1117" t="s">
        <v>10</v>
      </c>
      <c r="E1117" t="s">
        <v>11</v>
      </c>
      <c r="F1117" t="s">
        <v>2244</v>
      </c>
      <c r="H1117" t="s">
        <v>2245</v>
      </c>
      <c r="N1117">
        <v>1968937</v>
      </c>
      <c r="P1117" s="8">
        <v>247.36666666666667</v>
      </c>
      <c r="Q1117" s="8"/>
      <c r="R1117" s="8">
        <v>254.06666666666669</v>
      </c>
      <c r="S1117" s="8"/>
      <c r="T1117" s="8">
        <v>236.79999999999998</v>
      </c>
      <c r="U1117" s="8"/>
      <c r="V1117" s="8"/>
      <c r="W1117" s="5"/>
      <c r="X1117" t="s">
        <v>14</v>
      </c>
      <c r="Y1117" s="9" t="s">
        <v>15</v>
      </c>
    </row>
    <row r="1118" spans="1:25" x14ac:dyDescent="0.3">
      <c r="A1118" t="s">
        <v>2246</v>
      </c>
      <c r="B1118" t="s">
        <v>373</v>
      </c>
      <c r="C1118" s="7">
        <v>12.3</v>
      </c>
      <c r="D1118" t="s">
        <v>10</v>
      </c>
      <c r="E1118" t="s">
        <v>11</v>
      </c>
      <c r="F1118" t="s">
        <v>2247</v>
      </c>
      <c r="H1118" t="s">
        <v>2248</v>
      </c>
      <c r="N1118">
        <v>83719</v>
      </c>
      <c r="P1118" s="8">
        <v>255.4666666666667</v>
      </c>
      <c r="Q1118" s="8">
        <v>260.7</v>
      </c>
      <c r="R1118" s="8"/>
      <c r="S1118" s="8">
        <v>260.36666666666662</v>
      </c>
      <c r="T1118" s="8"/>
      <c r="U1118" s="8">
        <v>261.23333333333329</v>
      </c>
      <c r="V1118" s="8"/>
      <c r="W1118" s="5"/>
      <c r="X1118" t="s">
        <v>14</v>
      </c>
      <c r="Y1118" s="9" t="s">
        <v>15</v>
      </c>
    </row>
    <row r="1119" spans="1:25" x14ac:dyDescent="0.3">
      <c r="A1119" t="s">
        <v>2249</v>
      </c>
      <c r="B1119" t="s">
        <v>2250</v>
      </c>
      <c r="C1119" s="7">
        <v>6.8</v>
      </c>
      <c r="D1119" t="s">
        <v>10</v>
      </c>
      <c r="E1119" t="s">
        <v>11</v>
      </c>
      <c r="F1119" t="s">
        <v>2251</v>
      </c>
      <c r="H1119" t="s">
        <v>2252</v>
      </c>
      <c r="N1119">
        <v>1968929</v>
      </c>
      <c r="P1119" s="8">
        <v>228.30000000000004</v>
      </c>
      <c r="Q1119" s="8"/>
      <c r="R1119" s="8"/>
      <c r="S1119" s="8">
        <v>225.76666666666668</v>
      </c>
      <c r="T1119" s="8"/>
      <c r="U1119" s="8">
        <v>227.23333333333335</v>
      </c>
      <c r="V1119" s="8"/>
      <c r="W1119" s="5"/>
      <c r="X1119" t="s">
        <v>14</v>
      </c>
      <c r="Y1119" s="9" t="s">
        <v>15</v>
      </c>
    </row>
    <row r="1120" spans="1:25" x14ac:dyDescent="0.3">
      <c r="A1120" t="s">
        <v>739</v>
      </c>
      <c r="B1120" t="s">
        <v>740</v>
      </c>
      <c r="C1120" s="7">
        <v>6.8</v>
      </c>
      <c r="D1120" t="s">
        <v>10</v>
      </c>
      <c r="E1120" t="s">
        <v>11</v>
      </c>
      <c r="F1120" t="s">
        <v>741</v>
      </c>
      <c r="H1120" t="s">
        <v>742</v>
      </c>
      <c r="N1120">
        <v>1968640</v>
      </c>
      <c r="P1120" s="8">
        <v>224.4</v>
      </c>
      <c r="Q1120" s="8"/>
      <c r="R1120" s="8"/>
      <c r="S1120" s="8">
        <v>222.1</v>
      </c>
      <c r="T1120" s="8">
        <v>214.93333333333331</v>
      </c>
      <c r="U1120" s="8">
        <v>223.36666666666667</v>
      </c>
      <c r="V1120" s="8"/>
      <c r="W1120" s="5"/>
      <c r="X1120" t="s">
        <v>14</v>
      </c>
      <c r="Y1120" s="9" t="s">
        <v>15</v>
      </c>
    </row>
    <row r="1121" spans="1:25" x14ac:dyDescent="0.3">
      <c r="A1121" t="s">
        <v>2253</v>
      </c>
      <c r="B1121" t="s">
        <v>2254</v>
      </c>
      <c r="C1121" s="7">
        <v>8.5</v>
      </c>
      <c r="D1121" t="s">
        <v>10</v>
      </c>
      <c r="E1121" t="s">
        <v>11</v>
      </c>
      <c r="F1121" t="s">
        <v>2255</v>
      </c>
      <c r="H1121" t="s">
        <v>2256</v>
      </c>
      <c r="N1121">
        <v>84133</v>
      </c>
      <c r="P1121" s="8">
        <v>273.63333333333333</v>
      </c>
      <c r="Q1121" s="8">
        <v>280.40000000000003</v>
      </c>
      <c r="R1121" s="8">
        <v>280.06666666666666</v>
      </c>
      <c r="S1121" s="8"/>
      <c r="T1121" s="8"/>
      <c r="U1121" s="8">
        <v>282.83333333333331</v>
      </c>
      <c r="V1121" s="8"/>
      <c r="W1121" s="5"/>
      <c r="X1121" t="s">
        <v>14</v>
      </c>
      <c r="Y1121" s="9" t="s">
        <v>15</v>
      </c>
    </row>
    <row r="1122" spans="1:25" x14ac:dyDescent="0.3">
      <c r="A1122" t="s">
        <v>2257</v>
      </c>
      <c r="B1122" t="s">
        <v>2258</v>
      </c>
      <c r="C1122" s="7">
        <v>5.4</v>
      </c>
      <c r="D1122" t="s">
        <v>10</v>
      </c>
      <c r="E1122" t="s">
        <v>11</v>
      </c>
      <c r="F1122" t="s">
        <v>2259</v>
      </c>
      <c r="H1122" t="s">
        <v>2260</v>
      </c>
      <c r="N1122">
        <v>45444</v>
      </c>
      <c r="P1122" s="8">
        <v>200.33333333333334</v>
      </c>
      <c r="Q1122" s="8">
        <v>203.4</v>
      </c>
      <c r="R1122" s="8"/>
      <c r="S1122" s="8"/>
      <c r="T1122" s="8">
        <v>199.56666666666669</v>
      </c>
      <c r="U1122" s="8"/>
      <c r="V1122" s="8"/>
      <c r="W1122" s="5"/>
      <c r="X1122" t="s">
        <v>14</v>
      </c>
      <c r="Y1122" s="9" t="s">
        <v>15</v>
      </c>
    </row>
    <row r="1123" spans="1:25" x14ac:dyDescent="0.3">
      <c r="A1123" t="s">
        <v>2261</v>
      </c>
      <c r="B1123" t="s">
        <v>651</v>
      </c>
      <c r="C1123" s="7">
        <v>15.7</v>
      </c>
      <c r="D1123" t="s">
        <v>10</v>
      </c>
      <c r="E1123" t="s">
        <v>11</v>
      </c>
      <c r="F1123" t="s">
        <v>2262</v>
      </c>
      <c r="H1123" t="s">
        <v>2263</v>
      </c>
      <c r="N1123">
        <v>1968931</v>
      </c>
      <c r="P1123" s="8">
        <v>285.8</v>
      </c>
      <c r="Q1123" s="8">
        <v>287.86666666666662</v>
      </c>
      <c r="R1123" s="8"/>
      <c r="S1123" s="8"/>
      <c r="T1123" s="8">
        <v>289.76666666666665</v>
      </c>
      <c r="U1123" s="8">
        <v>289.2</v>
      </c>
      <c r="V1123" s="8"/>
      <c r="W1123" s="5"/>
      <c r="X1123" t="s">
        <v>14</v>
      </c>
      <c r="Y1123" s="9" t="s">
        <v>15</v>
      </c>
    </row>
    <row r="1124" spans="1:25" x14ac:dyDescent="0.3">
      <c r="A1124" t="s">
        <v>2264</v>
      </c>
      <c r="B1124" t="s">
        <v>2265</v>
      </c>
      <c r="C1124" s="7">
        <v>16.5</v>
      </c>
      <c r="D1124" t="s">
        <v>10</v>
      </c>
      <c r="E1124" t="s">
        <v>11</v>
      </c>
      <c r="F1124" t="s">
        <v>2266</v>
      </c>
      <c r="H1124" t="s">
        <v>2267</v>
      </c>
      <c r="N1124">
        <v>1968930</v>
      </c>
      <c r="P1124" s="8">
        <v>277.46666666666664</v>
      </c>
      <c r="Q1124" s="8">
        <v>279.66666666666669</v>
      </c>
      <c r="R1124" s="8"/>
      <c r="S1124" s="8"/>
      <c r="T1124" s="8"/>
      <c r="U1124" s="8">
        <v>281.3</v>
      </c>
      <c r="V1124" s="8"/>
      <c r="W1124" s="5"/>
      <c r="X1124" t="s">
        <v>14</v>
      </c>
      <c r="Y1124" s="9" t="s">
        <v>15</v>
      </c>
    </row>
    <row r="1125" spans="1:25" x14ac:dyDescent="0.3">
      <c r="A1125" t="s">
        <v>2268</v>
      </c>
      <c r="B1125" t="s">
        <v>7</v>
      </c>
      <c r="C1125" s="7">
        <v>6.2</v>
      </c>
      <c r="D1125" t="s">
        <v>10</v>
      </c>
      <c r="E1125" t="s">
        <v>11</v>
      </c>
      <c r="F1125" t="s">
        <v>2269</v>
      </c>
      <c r="H1125" t="s">
        <v>2270</v>
      </c>
      <c r="N1125">
        <v>1968935</v>
      </c>
      <c r="P1125" s="8">
        <v>186.23333333333335</v>
      </c>
      <c r="Q1125" s="8"/>
      <c r="R1125" s="8"/>
      <c r="S1125" s="8"/>
      <c r="T1125" s="8">
        <v>184.79999999999998</v>
      </c>
      <c r="U1125" s="8"/>
      <c r="V1125" s="8"/>
      <c r="W1125" s="5"/>
      <c r="X1125" t="s">
        <v>14</v>
      </c>
      <c r="Y1125" s="9" t="s">
        <v>15</v>
      </c>
    </row>
    <row r="1126" spans="1:25" x14ac:dyDescent="0.3">
      <c r="A1126" t="s">
        <v>2271</v>
      </c>
      <c r="B1126" t="s">
        <v>282</v>
      </c>
      <c r="C1126" s="7">
        <v>2.8</v>
      </c>
      <c r="D1126" t="s">
        <v>10</v>
      </c>
      <c r="E1126" t="s">
        <v>11</v>
      </c>
      <c r="F1126" t="s">
        <v>2272</v>
      </c>
      <c r="H1126" t="s">
        <v>2273</v>
      </c>
      <c r="N1126">
        <v>3891</v>
      </c>
      <c r="P1126" s="8">
        <v>208.96666666666667</v>
      </c>
      <c r="Q1126" s="8">
        <v>203.70000000000002</v>
      </c>
      <c r="R1126" s="8"/>
      <c r="S1126" s="8"/>
      <c r="T1126" s="8">
        <v>197.06666666666669</v>
      </c>
      <c r="U1126" s="8"/>
      <c r="V1126" s="8"/>
      <c r="W1126" s="5"/>
      <c r="X1126" t="s">
        <v>14</v>
      </c>
      <c r="Y1126" s="9" t="s">
        <v>15</v>
      </c>
    </row>
    <row r="1127" spans="1:25" x14ac:dyDescent="0.3">
      <c r="A1127" t="s">
        <v>2274</v>
      </c>
      <c r="B1127" t="s">
        <v>385</v>
      </c>
      <c r="C1127" s="7">
        <v>1</v>
      </c>
      <c r="D1127" t="s">
        <v>10</v>
      </c>
      <c r="E1127" t="s">
        <v>11</v>
      </c>
      <c r="F1127" t="s">
        <v>2275</v>
      </c>
      <c r="H1127" t="s">
        <v>2276</v>
      </c>
      <c r="N1127">
        <v>84402</v>
      </c>
      <c r="P1127" s="8">
        <v>198.9</v>
      </c>
      <c r="Q1127" s="8">
        <v>201.03333333333333</v>
      </c>
      <c r="R1127" s="8">
        <v>200.76666666666665</v>
      </c>
      <c r="S1127" s="8">
        <v>201.43333333333331</v>
      </c>
      <c r="T1127" s="8">
        <v>203.56666666666669</v>
      </c>
      <c r="U1127" s="8"/>
      <c r="V1127" s="8"/>
      <c r="W1127" s="5"/>
      <c r="X1127" t="s">
        <v>14</v>
      </c>
      <c r="Y1127" s="9" t="s">
        <v>15</v>
      </c>
    </row>
    <row r="1128" spans="1:25" x14ac:dyDescent="0.3">
      <c r="A1128" s="10" t="s">
        <v>80</v>
      </c>
      <c r="B1128" s="10" t="s">
        <v>81</v>
      </c>
      <c r="C1128" s="11">
        <v>0.2</v>
      </c>
      <c r="D1128" s="10" t="s">
        <v>10</v>
      </c>
      <c r="E1128" s="10"/>
      <c r="F1128" s="10"/>
      <c r="G1128" s="10"/>
      <c r="H1128" s="12"/>
      <c r="I1128" s="10"/>
      <c r="J1128" s="10"/>
      <c r="K1128" s="10"/>
      <c r="L1128" s="10"/>
      <c r="M1128" s="10"/>
      <c r="N1128" s="10"/>
      <c r="O1128" s="10"/>
      <c r="P1128" s="10"/>
      <c r="Q1128" s="13">
        <v>153.6</v>
      </c>
      <c r="R1128" s="10"/>
      <c r="S1128" s="10"/>
      <c r="T1128" s="13"/>
      <c r="U1128" s="13"/>
      <c r="V1128" s="13"/>
      <c r="W1128" s="13">
        <f>(153.73-Q1128)*100/153.73</f>
        <v>8.4563845703503199E-2</v>
      </c>
      <c r="X1128" s="10" t="s">
        <v>14</v>
      </c>
      <c r="Y1128" s="10"/>
    </row>
    <row r="1129" spans="1:25" x14ac:dyDescent="0.3">
      <c r="A1129" s="10" t="s">
        <v>82</v>
      </c>
      <c r="B1129" s="10" t="s">
        <v>83</v>
      </c>
      <c r="C1129" s="11">
        <v>0.1</v>
      </c>
      <c r="D1129" s="10" t="s">
        <v>10</v>
      </c>
      <c r="E1129" s="10"/>
      <c r="F1129" s="10"/>
      <c r="G1129" s="10"/>
      <c r="H1129" s="12"/>
      <c r="I1129" s="10"/>
      <c r="J1129" s="10"/>
      <c r="K1129" s="10"/>
      <c r="L1129" s="10"/>
      <c r="M1129" s="10"/>
      <c r="N1129" s="10"/>
      <c r="O1129" s="10"/>
      <c r="P1129" s="10"/>
      <c r="Q1129" s="13">
        <v>203.73333333333335</v>
      </c>
      <c r="R1129" s="10"/>
      <c r="S1129" s="10"/>
      <c r="T1129" s="13"/>
      <c r="U1129" s="13"/>
      <c r="V1129" s="13"/>
      <c r="W1129" s="13">
        <f>(Q1129-202.96)*100/202.96</f>
        <v>0.38102746025489775</v>
      </c>
      <c r="X1129" s="10" t="s">
        <v>14</v>
      </c>
      <c r="Y1129" s="10"/>
    </row>
    <row r="1130" spans="1:25" x14ac:dyDescent="0.3">
      <c r="A1130" s="10" t="s">
        <v>84</v>
      </c>
      <c r="B1130" s="10" t="s">
        <v>85</v>
      </c>
      <c r="C1130" s="11">
        <v>0.1</v>
      </c>
      <c r="D1130" s="10" t="s">
        <v>10</v>
      </c>
      <c r="E1130" s="10"/>
      <c r="F1130" s="10"/>
      <c r="G1130" s="10"/>
      <c r="H1130" s="12"/>
      <c r="I1130" s="10"/>
      <c r="J1130" s="10"/>
      <c r="K1130" s="10"/>
      <c r="L1130" s="10"/>
      <c r="M1130" s="10"/>
      <c r="N1130" s="10"/>
      <c r="O1130" s="10"/>
      <c r="P1130" s="10"/>
      <c r="Q1130" s="13">
        <v>242.96666666666667</v>
      </c>
      <c r="R1130" s="10"/>
      <c r="S1130" s="10"/>
      <c r="T1130" s="13"/>
      <c r="U1130" s="13"/>
      <c r="V1130" s="13"/>
      <c r="W1130" s="13">
        <f>(243.64-Q1130)*100/243.64</f>
        <v>0.2763640343676399</v>
      </c>
      <c r="X1130" s="10" t="s">
        <v>14</v>
      </c>
      <c r="Y1130" s="10"/>
    </row>
    <row r="1131" spans="1:25" x14ac:dyDescent="0.3">
      <c r="A1131" s="14" t="s">
        <v>86</v>
      </c>
      <c r="B1131" s="14" t="s">
        <v>81</v>
      </c>
      <c r="C1131" s="15">
        <v>0.2</v>
      </c>
      <c r="D1131" s="14" t="s">
        <v>10</v>
      </c>
      <c r="E1131" s="14"/>
      <c r="F1131" s="14"/>
      <c r="G1131" s="14"/>
      <c r="H1131" s="16"/>
      <c r="I1131" s="14"/>
      <c r="J1131" s="14"/>
      <c r="K1131" s="14"/>
      <c r="L1131" s="14"/>
      <c r="M1131" s="14"/>
      <c r="N1131" s="14"/>
      <c r="O1131" s="14"/>
      <c r="P1131" s="14"/>
      <c r="Q1131" s="17">
        <v>153.1</v>
      </c>
      <c r="R1131" s="14"/>
      <c r="S1131" s="14"/>
      <c r="T1131" s="17"/>
      <c r="U1131" s="17"/>
      <c r="V1131" s="17"/>
      <c r="W1131" s="17">
        <f>(153.73-Q1131)*100/153.73</f>
        <v>0.40980940610160377</v>
      </c>
      <c r="X1131" s="14" t="s">
        <v>14</v>
      </c>
      <c r="Y1131" s="14"/>
    </row>
    <row r="1132" spans="1:25" x14ac:dyDescent="0.3">
      <c r="A1132" s="14" t="s">
        <v>87</v>
      </c>
      <c r="B1132" s="14" t="s">
        <v>83</v>
      </c>
      <c r="C1132" s="15">
        <v>0.1</v>
      </c>
      <c r="D1132" s="14" t="s">
        <v>10</v>
      </c>
      <c r="E1132" s="14"/>
      <c r="F1132" s="14"/>
      <c r="G1132" s="14"/>
      <c r="H1132" s="16"/>
      <c r="I1132" s="14"/>
      <c r="J1132" s="14"/>
      <c r="K1132" s="14"/>
      <c r="L1132" s="14"/>
      <c r="M1132" s="14"/>
      <c r="N1132" s="14"/>
      <c r="O1132" s="14"/>
      <c r="P1132" s="14"/>
      <c r="Q1132" s="17">
        <v>204.16666666666666</v>
      </c>
      <c r="R1132" s="14"/>
      <c r="S1132" s="14"/>
      <c r="T1132" s="17"/>
      <c r="U1132" s="17"/>
      <c r="V1132" s="17"/>
      <c r="W1132" s="17">
        <f>(Q1132-202.96)*100/202.96</f>
        <v>0.59453422677702461</v>
      </c>
      <c r="X1132" s="14" t="s">
        <v>14</v>
      </c>
      <c r="Y1132" s="14"/>
    </row>
    <row r="1133" spans="1:25" x14ac:dyDescent="0.3">
      <c r="A1133" s="14" t="s">
        <v>88</v>
      </c>
      <c r="B1133" s="14" t="s">
        <v>85</v>
      </c>
      <c r="C1133" s="15">
        <v>0.1</v>
      </c>
      <c r="D1133" s="14" t="s">
        <v>10</v>
      </c>
      <c r="E1133" s="14"/>
      <c r="F1133" s="14"/>
      <c r="G1133" s="14"/>
      <c r="H1133" s="16"/>
      <c r="I1133" s="14"/>
      <c r="J1133" s="14"/>
      <c r="K1133" s="14"/>
      <c r="L1133" s="14"/>
      <c r="M1133" s="14"/>
      <c r="N1133" s="14"/>
      <c r="O1133" s="14"/>
      <c r="P1133" s="14"/>
      <c r="Q1133" s="17">
        <v>244.63333333333333</v>
      </c>
      <c r="R1133" s="14"/>
      <c r="S1133" s="14"/>
      <c r="T1133" s="17"/>
      <c r="U1133" s="17"/>
      <c r="V1133" s="17"/>
      <c r="W1133" s="17">
        <f>(Q1133-243.64)*100/243.64</f>
        <v>0.40770535763148064</v>
      </c>
      <c r="X1133" s="14" t="s">
        <v>14</v>
      </c>
      <c r="Y1133" s="14"/>
    </row>
    <row r="1134" spans="1:25" x14ac:dyDescent="0.3">
      <c r="A1134" s="10" t="s">
        <v>89</v>
      </c>
      <c r="B1134" s="10" t="s">
        <v>90</v>
      </c>
      <c r="C1134" s="11">
        <v>0.1</v>
      </c>
      <c r="D1134" s="10"/>
      <c r="E1134" s="10" t="s">
        <v>11</v>
      </c>
      <c r="F1134" s="10"/>
      <c r="G1134" s="10"/>
      <c r="H1134" s="12"/>
      <c r="I1134" s="10"/>
      <c r="J1134" s="10"/>
      <c r="K1134" s="10"/>
      <c r="L1134" s="10"/>
      <c r="M1134" s="10"/>
      <c r="N1134" s="10"/>
      <c r="O1134" s="10"/>
      <c r="P1134" s="10"/>
      <c r="Q1134" s="13">
        <v>140.03333333333333</v>
      </c>
      <c r="R1134" s="10"/>
      <c r="S1134" s="10"/>
      <c r="T1134" s="13"/>
      <c r="U1134" s="13"/>
      <c r="V1134" s="13"/>
      <c r="W1134" s="13">
        <f>(140.1-140.04)*100/140.04</f>
        <v>4.2844901456728278E-2</v>
      </c>
      <c r="X1134" s="10" t="s">
        <v>14</v>
      </c>
      <c r="Y1134" s="10"/>
    </row>
    <row r="1135" spans="1:25" x14ac:dyDescent="0.3">
      <c r="A1135" s="10" t="s">
        <v>91</v>
      </c>
      <c r="B1135" s="10" t="s">
        <v>92</v>
      </c>
      <c r="C1135" s="11">
        <v>0.1</v>
      </c>
      <c r="D1135" s="10"/>
      <c r="E1135" s="10" t="s">
        <v>11</v>
      </c>
      <c r="F1135" s="10"/>
      <c r="G1135" s="10"/>
      <c r="H1135" s="12"/>
      <c r="I1135" s="10"/>
      <c r="J1135" s="10"/>
      <c r="K1135" s="10"/>
      <c r="L1135" s="10"/>
      <c r="M1135" s="10"/>
      <c r="N1135" s="10"/>
      <c r="O1135" s="10"/>
      <c r="P1135" s="10"/>
      <c r="Q1135" s="13">
        <v>180.76666666666665</v>
      </c>
      <c r="R1135" s="10"/>
      <c r="S1135" s="10"/>
      <c r="T1135" s="13"/>
      <c r="U1135" s="13"/>
      <c r="V1135" s="13"/>
      <c r="W1135" s="13">
        <f>(Q1135-180.77)*100/180.77</f>
        <v>-1.8439637845653169E-3</v>
      </c>
      <c r="X1135" s="10" t="s">
        <v>14</v>
      </c>
      <c r="Y1135" s="10"/>
    </row>
    <row r="1136" spans="1:25" x14ac:dyDescent="0.3">
      <c r="A1136" s="10" t="s">
        <v>93</v>
      </c>
      <c r="B1136" s="10" t="s">
        <v>94</v>
      </c>
      <c r="C1136" s="11">
        <v>0.1</v>
      </c>
      <c r="D1136" s="10"/>
      <c r="E1136" s="10" t="s">
        <v>11</v>
      </c>
      <c r="F1136" s="10"/>
      <c r="G1136" s="10"/>
      <c r="H1136" s="12"/>
      <c r="I1136" s="10"/>
      <c r="J1136" s="10"/>
      <c r="K1136" s="10"/>
      <c r="L1136" s="10"/>
      <c r="M1136" s="10"/>
      <c r="N1136" s="10"/>
      <c r="O1136" s="10"/>
      <c r="P1136" s="10"/>
      <c r="Q1136" s="13">
        <v>255.29999999999998</v>
      </c>
      <c r="R1136" s="10"/>
      <c r="S1136" s="10"/>
      <c r="T1136" s="13"/>
      <c r="U1136" s="13"/>
      <c r="V1136" s="13"/>
      <c r="W1136" s="13">
        <f>(255.37-255.34)*100/255.34</f>
        <v>1.1749040495026685E-2</v>
      </c>
      <c r="X1136" s="10" t="s">
        <v>14</v>
      </c>
      <c r="Y1136" s="10"/>
    </row>
    <row r="1137" spans="1:25" x14ac:dyDescent="0.3">
      <c r="A1137" s="14" t="s">
        <v>95</v>
      </c>
      <c r="B1137" s="14" t="s">
        <v>90</v>
      </c>
      <c r="C1137" s="15">
        <v>0.1</v>
      </c>
      <c r="D1137" s="14"/>
      <c r="E1137" s="14" t="s">
        <v>11</v>
      </c>
      <c r="F1137" s="14"/>
      <c r="G1137" s="14"/>
      <c r="H1137" s="16"/>
      <c r="I1137" s="14"/>
      <c r="J1137" s="14"/>
      <c r="K1137" s="14"/>
      <c r="L1137" s="14"/>
      <c r="M1137" s="14"/>
      <c r="N1137" s="14"/>
      <c r="O1137" s="14"/>
      <c r="P1137" s="14"/>
      <c r="Q1137" s="17">
        <v>138.69999999999999</v>
      </c>
      <c r="R1137" s="14"/>
      <c r="S1137" s="14"/>
      <c r="T1137" s="17"/>
      <c r="U1137" s="17"/>
      <c r="V1137" s="17"/>
      <c r="W1137" s="17">
        <f>(140.04-Q1137)*100/140.04</f>
        <v>0.95686946586689769</v>
      </c>
      <c r="X1137" s="14" t="s">
        <v>14</v>
      </c>
      <c r="Y1137" s="14"/>
    </row>
    <row r="1138" spans="1:25" x14ac:dyDescent="0.3">
      <c r="A1138" s="14" t="s">
        <v>96</v>
      </c>
      <c r="B1138" s="14" t="s">
        <v>92</v>
      </c>
      <c r="C1138" s="15">
        <v>0.1</v>
      </c>
      <c r="D1138" s="14"/>
      <c r="E1138" s="14" t="s">
        <v>11</v>
      </c>
      <c r="F1138" s="14"/>
      <c r="G1138" s="14"/>
      <c r="H1138" s="16"/>
      <c r="I1138" s="14"/>
      <c r="J1138" s="14"/>
      <c r="K1138" s="14"/>
      <c r="L1138" s="14"/>
      <c r="M1138" s="14"/>
      <c r="N1138" s="14"/>
      <c r="O1138" s="14"/>
      <c r="P1138" s="14"/>
      <c r="Q1138" s="17">
        <v>179.43333333333331</v>
      </c>
      <c r="R1138" s="14"/>
      <c r="S1138" s="14"/>
      <c r="T1138" s="17"/>
      <c r="U1138" s="17"/>
      <c r="V1138" s="17"/>
      <c r="W1138" s="17">
        <f>(180.77-Q1138)*100/180.77</f>
        <v>0.73942947760507904</v>
      </c>
      <c r="X1138" s="14" t="s">
        <v>14</v>
      </c>
      <c r="Y1138" s="14"/>
    </row>
    <row r="1139" spans="1:25" x14ac:dyDescent="0.3">
      <c r="A1139" s="14" t="s">
        <v>97</v>
      </c>
      <c r="B1139" s="14" t="s">
        <v>94</v>
      </c>
      <c r="C1139" s="15">
        <v>0.1</v>
      </c>
      <c r="D1139" s="14"/>
      <c r="E1139" s="14" t="s">
        <v>11</v>
      </c>
      <c r="F1139" s="14"/>
      <c r="G1139" s="14"/>
      <c r="H1139" s="16"/>
      <c r="I1139" s="14"/>
      <c r="J1139" s="14"/>
      <c r="K1139" s="14"/>
      <c r="L1139" s="14"/>
      <c r="M1139" s="14"/>
      <c r="N1139" s="14"/>
      <c r="O1139" s="14"/>
      <c r="P1139" s="14"/>
      <c r="Q1139" s="17">
        <v>254.13333333333333</v>
      </c>
      <c r="R1139" s="14"/>
      <c r="S1139" s="14"/>
      <c r="T1139" s="17"/>
      <c r="U1139" s="17"/>
      <c r="V1139" s="17"/>
      <c r="W1139" s="17">
        <f>(255.34-Q1139)*100/255.34</f>
        <v>0.47257251768883751</v>
      </c>
      <c r="X1139" s="14" t="s">
        <v>14</v>
      </c>
      <c r="Y1139" s="14"/>
    </row>
    <row r="1140" spans="1:25" x14ac:dyDescent="0.3">
      <c r="A1140" t="s">
        <v>2277</v>
      </c>
      <c r="B1140" t="s">
        <v>2278</v>
      </c>
      <c r="C1140" s="7">
        <v>6.2</v>
      </c>
      <c r="D1140" t="s">
        <v>10</v>
      </c>
      <c r="E1140" t="s">
        <v>11</v>
      </c>
      <c r="F1140" t="s">
        <v>2279</v>
      </c>
      <c r="H1140" t="s">
        <v>2280</v>
      </c>
      <c r="N1140">
        <v>40920</v>
      </c>
      <c r="P1140" s="8">
        <v>226.36666666666667</v>
      </c>
      <c r="Q1140" s="8">
        <v>231.79999999999998</v>
      </c>
      <c r="R1140" s="8">
        <v>231.5</v>
      </c>
      <c r="S1140" s="8"/>
      <c r="T1140" s="8">
        <v>217.73333333333335</v>
      </c>
      <c r="U1140" s="8"/>
      <c r="V1140" s="8"/>
      <c r="W1140" s="5"/>
      <c r="X1140" t="s">
        <v>14</v>
      </c>
      <c r="Y1140" s="9" t="s">
        <v>15</v>
      </c>
    </row>
    <row r="1141" spans="1:25" x14ac:dyDescent="0.3">
      <c r="A1141" t="s">
        <v>2281</v>
      </c>
      <c r="B1141" t="s">
        <v>338</v>
      </c>
      <c r="C1141" s="7">
        <v>12.4</v>
      </c>
      <c r="D1141" t="s">
        <v>10</v>
      </c>
      <c r="E1141" t="s">
        <v>11</v>
      </c>
      <c r="F1141" t="s">
        <v>2282</v>
      </c>
      <c r="H1141" t="s">
        <v>2283</v>
      </c>
      <c r="N1141">
        <v>59321</v>
      </c>
      <c r="P1141" s="8">
        <v>289.5333333333333</v>
      </c>
      <c r="Q1141" s="8">
        <v>286.43333333333334</v>
      </c>
      <c r="R1141" s="8"/>
      <c r="S1141" s="8"/>
      <c r="T1141" s="8"/>
      <c r="U1141" s="8"/>
      <c r="V1141" s="8">
        <v>290.09999999999997</v>
      </c>
      <c r="W1141" s="5"/>
      <c r="X1141" t="s">
        <v>14</v>
      </c>
      <c r="Y1141" s="9" t="s">
        <v>15</v>
      </c>
    </row>
    <row r="1142" spans="1:25" x14ac:dyDescent="0.3">
      <c r="A1142" t="s">
        <v>2284</v>
      </c>
      <c r="B1142" t="s">
        <v>2285</v>
      </c>
      <c r="C1142" s="7">
        <v>11.5</v>
      </c>
      <c r="D1142" t="s">
        <v>10</v>
      </c>
      <c r="E1142" t="s">
        <v>11</v>
      </c>
      <c r="F1142" t="s">
        <v>2286</v>
      </c>
      <c r="H1142" t="s">
        <v>2287</v>
      </c>
      <c r="N1142">
        <v>40504</v>
      </c>
      <c r="P1142" s="8">
        <v>273.90000000000003</v>
      </c>
      <c r="Q1142" s="8">
        <v>269.13333333333338</v>
      </c>
      <c r="R1142" s="8"/>
      <c r="S1142" s="8"/>
      <c r="T1142" s="8">
        <v>258.73333333333335</v>
      </c>
      <c r="U1142" s="8"/>
      <c r="V1142" s="8"/>
      <c r="W1142" s="5"/>
      <c r="X1142" t="s">
        <v>14</v>
      </c>
      <c r="Y1142" s="9" t="s">
        <v>15</v>
      </c>
    </row>
    <row r="1143" spans="1:25" x14ac:dyDescent="0.3">
      <c r="A1143" t="s">
        <v>2288</v>
      </c>
      <c r="B1143" t="s">
        <v>1354</v>
      </c>
      <c r="C1143" s="7">
        <v>15.9</v>
      </c>
      <c r="D1143" t="s">
        <v>10</v>
      </c>
      <c r="E1143" t="s">
        <v>11</v>
      </c>
      <c r="F1143" t="s">
        <v>2289</v>
      </c>
      <c r="H1143" t="s">
        <v>2290</v>
      </c>
      <c r="N1143">
        <v>333797</v>
      </c>
      <c r="P1143" s="8">
        <v>247.63333333333333</v>
      </c>
      <c r="Q1143" s="8"/>
      <c r="R1143" s="8">
        <v>254.29999999999998</v>
      </c>
      <c r="S1143" s="8"/>
      <c r="T1143" s="8"/>
      <c r="U1143" s="8"/>
      <c r="V1143" s="8"/>
      <c r="W1143" s="5"/>
      <c r="X1143" t="s">
        <v>14</v>
      </c>
      <c r="Y1143" s="9" t="s">
        <v>15</v>
      </c>
    </row>
    <row r="1144" spans="1:25" x14ac:dyDescent="0.3">
      <c r="A1144" t="s">
        <v>2291</v>
      </c>
      <c r="B1144" t="s">
        <v>65</v>
      </c>
      <c r="C1144" s="7">
        <v>13.3</v>
      </c>
      <c r="D1144" t="s">
        <v>10</v>
      </c>
      <c r="E1144" t="s">
        <v>11</v>
      </c>
      <c r="F1144" t="s">
        <v>2292</v>
      </c>
      <c r="H1144" t="s">
        <v>2293</v>
      </c>
      <c r="N1144">
        <v>1968940</v>
      </c>
      <c r="P1144" s="8">
        <v>288.40000000000003</v>
      </c>
      <c r="Q1144" s="8"/>
      <c r="R1144" s="8">
        <v>291.06666666666666</v>
      </c>
      <c r="S1144" s="8"/>
      <c r="T1144" s="8"/>
      <c r="U1144" s="8">
        <v>289.10000000000002</v>
      </c>
      <c r="V1144" s="8">
        <v>293.63333333333333</v>
      </c>
      <c r="W1144" s="5"/>
      <c r="X1144" t="s">
        <v>14</v>
      </c>
      <c r="Y1144" s="9" t="s">
        <v>15</v>
      </c>
    </row>
    <row r="1145" spans="1:25" x14ac:dyDescent="0.3">
      <c r="A1145" t="s">
        <v>2294</v>
      </c>
      <c r="B1145" t="s">
        <v>1257</v>
      </c>
      <c r="C1145" s="7">
        <v>13</v>
      </c>
      <c r="D1145" t="s">
        <v>10</v>
      </c>
      <c r="E1145" t="s">
        <v>11</v>
      </c>
      <c r="F1145" t="s">
        <v>2295</v>
      </c>
      <c r="H1145" t="s">
        <v>2296</v>
      </c>
      <c r="N1145">
        <v>40443</v>
      </c>
      <c r="P1145" s="8">
        <v>285.83333333333331</v>
      </c>
      <c r="Q1145" s="8">
        <v>280.50000000000006</v>
      </c>
      <c r="R1145" s="8"/>
      <c r="S1145" s="8"/>
      <c r="T1145" s="8">
        <v>274.63333333333333</v>
      </c>
      <c r="U1145" s="8"/>
      <c r="V1145" s="8"/>
      <c r="W1145" s="5"/>
      <c r="X1145" t="s">
        <v>14</v>
      </c>
      <c r="Y1145" s="9" t="s">
        <v>15</v>
      </c>
    </row>
    <row r="1146" spans="1:25" x14ac:dyDescent="0.3">
      <c r="A1146" t="s">
        <v>2297</v>
      </c>
      <c r="B1146" t="s">
        <v>2298</v>
      </c>
      <c r="C1146" s="7">
        <v>14.4</v>
      </c>
      <c r="D1146" t="s">
        <v>10</v>
      </c>
      <c r="E1146" t="s">
        <v>11</v>
      </c>
      <c r="F1146" t="s">
        <v>2299</v>
      </c>
      <c r="H1146" t="s">
        <v>2300</v>
      </c>
      <c r="N1146">
        <v>4421</v>
      </c>
      <c r="P1146" s="8">
        <v>270.8</v>
      </c>
      <c r="Q1146" s="8">
        <v>271.93333333333334</v>
      </c>
      <c r="R1146" s="8">
        <v>271.93333333333334</v>
      </c>
      <c r="S1146" s="8"/>
      <c r="T1146" s="8"/>
      <c r="U1146" s="8"/>
      <c r="V1146" s="8">
        <v>272.70000000000005</v>
      </c>
      <c r="W1146" s="5"/>
      <c r="X1146" t="s">
        <v>14</v>
      </c>
      <c r="Y1146" s="9" t="s">
        <v>15</v>
      </c>
    </row>
    <row r="1147" spans="1:25" x14ac:dyDescent="0.3">
      <c r="A1147" t="s">
        <v>2301</v>
      </c>
      <c r="B1147" t="s">
        <v>362</v>
      </c>
      <c r="C1147" s="7">
        <v>5.0999999999999996</v>
      </c>
      <c r="D1147" t="s">
        <v>10</v>
      </c>
      <c r="E1147" t="s">
        <v>11</v>
      </c>
      <c r="F1147" t="s">
        <v>2302</v>
      </c>
      <c r="H1147" t="s">
        <v>2303</v>
      </c>
      <c r="N1147">
        <v>40778</v>
      </c>
      <c r="P1147" s="8">
        <v>222.93333333333331</v>
      </c>
      <c r="Q1147" s="8">
        <v>217.16666666666666</v>
      </c>
      <c r="R1147" s="8"/>
      <c r="S1147" s="8">
        <v>217.53333333333333</v>
      </c>
      <c r="T1147" s="8">
        <v>215.83333333333334</v>
      </c>
      <c r="U1147" s="8"/>
      <c r="V1147" s="8"/>
      <c r="W1147" s="5"/>
      <c r="X1147" t="s">
        <v>14</v>
      </c>
      <c r="Y1147" s="9" t="s">
        <v>15</v>
      </c>
    </row>
    <row r="1148" spans="1:25" x14ac:dyDescent="0.3">
      <c r="A1148" t="s">
        <v>2304</v>
      </c>
      <c r="B1148" t="s">
        <v>2305</v>
      </c>
      <c r="C1148" s="7">
        <v>4.7</v>
      </c>
      <c r="D1148" t="s">
        <v>10</v>
      </c>
      <c r="E1148" t="s">
        <v>11</v>
      </c>
      <c r="F1148" t="s">
        <v>2306</v>
      </c>
      <c r="H1148" t="s">
        <v>2307</v>
      </c>
      <c r="N1148">
        <v>40878</v>
      </c>
      <c r="P1148" s="8">
        <v>226.03333333333333</v>
      </c>
      <c r="Q1148" s="8">
        <v>230.6</v>
      </c>
      <c r="R1148" s="8"/>
      <c r="S1148" s="8">
        <v>230.76666666666665</v>
      </c>
      <c r="T1148" s="8">
        <v>222.66666666666666</v>
      </c>
      <c r="U1148" s="8"/>
      <c r="V1148" s="8"/>
      <c r="W1148" s="5"/>
      <c r="X1148" t="s">
        <v>14</v>
      </c>
      <c r="Y1148" s="9" t="s">
        <v>15</v>
      </c>
    </row>
    <row r="1149" spans="1:25" x14ac:dyDescent="0.3">
      <c r="A1149" t="s">
        <v>2308</v>
      </c>
      <c r="B1149" t="s">
        <v>2309</v>
      </c>
      <c r="C1149" s="7">
        <v>11.2</v>
      </c>
      <c r="D1149" t="s">
        <v>10</v>
      </c>
      <c r="E1149" t="s">
        <v>11</v>
      </c>
      <c r="F1149" t="s">
        <v>2310</v>
      </c>
      <c r="H1149" t="s">
        <v>2311</v>
      </c>
      <c r="N1149">
        <v>59544</v>
      </c>
      <c r="P1149" s="8">
        <v>285.90000000000003</v>
      </c>
      <c r="Q1149" s="8">
        <v>283.43333333333334</v>
      </c>
      <c r="R1149" s="8"/>
      <c r="S1149" s="8"/>
      <c r="T1149" s="8"/>
      <c r="U1149" s="8"/>
      <c r="V1149" s="8">
        <v>288.2</v>
      </c>
      <c r="W1149" s="5"/>
      <c r="X1149" t="s">
        <v>14</v>
      </c>
      <c r="Y1149" s="9" t="s">
        <v>15</v>
      </c>
    </row>
    <row r="1150" spans="1:25" x14ac:dyDescent="0.3">
      <c r="A1150" t="s">
        <v>2312</v>
      </c>
      <c r="B1150" t="s">
        <v>2313</v>
      </c>
      <c r="C1150" s="7">
        <v>17.5</v>
      </c>
      <c r="D1150" t="s">
        <v>10</v>
      </c>
      <c r="E1150" t="s">
        <v>11</v>
      </c>
      <c r="F1150" t="s">
        <v>2314</v>
      </c>
      <c r="H1150" t="s">
        <v>2315</v>
      </c>
      <c r="N1150">
        <v>39813</v>
      </c>
      <c r="P1150" s="8">
        <v>317.66666666666663</v>
      </c>
      <c r="Q1150" s="8">
        <v>315.03333333333336</v>
      </c>
      <c r="R1150" s="8"/>
      <c r="S1150" s="8"/>
      <c r="T1150" s="8"/>
      <c r="U1150" s="8"/>
      <c r="V1150" s="8">
        <v>317.83333333333331</v>
      </c>
      <c r="W1150" s="5"/>
      <c r="X1150" t="s">
        <v>14</v>
      </c>
      <c r="Y1150" s="9" t="s">
        <v>15</v>
      </c>
    </row>
    <row r="1151" spans="1:25" x14ac:dyDescent="0.3">
      <c r="A1151" t="s">
        <v>2316</v>
      </c>
      <c r="B1151" t="s">
        <v>275</v>
      </c>
      <c r="C1151" s="7">
        <v>7.4</v>
      </c>
      <c r="D1151" t="s">
        <v>10</v>
      </c>
      <c r="E1151" t="s">
        <v>11</v>
      </c>
      <c r="F1151" t="s">
        <v>2317</v>
      </c>
      <c r="H1151" t="s">
        <v>2318</v>
      </c>
      <c r="N1151">
        <v>24052</v>
      </c>
      <c r="P1151" s="8">
        <v>220.86666666666667</v>
      </c>
      <c r="Q1151" s="8"/>
      <c r="R1151" s="8"/>
      <c r="S1151" s="8"/>
      <c r="T1151" s="8"/>
      <c r="U1151" s="8"/>
      <c r="V1151" s="8"/>
      <c r="W1151" s="5"/>
      <c r="X1151" t="s">
        <v>14</v>
      </c>
      <c r="Y1151" s="9" t="s">
        <v>15</v>
      </c>
    </row>
    <row r="1152" spans="1:25" x14ac:dyDescent="0.3">
      <c r="A1152" t="s">
        <v>2319</v>
      </c>
      <c r="B1152" t="s">
        <v>720</v>
      </c>
      <c r="C1152" s="7">
        <v>7.4</v>
      </c>
      <c r="D1152" t="s">
        <v>10</v>
      </c>
      <c r="E1152" t="s">
        <v>11</v>
      </c>
      <c r="F1152" t="s">
        <v>2320</v>
      </c>
      <c r="H1152" t="s">
        <v>2321</v>
      </c>
      <c r="N1152">
        <v>347575</v>
      </c>
      <c r="P1152" s="8">
        <v>215.4</v>
      </c>
      <c r="Q1152" s="8">
        <v>210.9</v>
      </c>
      <c r="R1152" s="8"/>
      <c r="S1152" s="8"/>
      <c r="T1152" s="8">
        <v>202.76666666666665</v>
      </c>
      <c r="U1152" s="8"/>
      <c r="V1152" s="8"/>
      <c r="W1152" s="5"/>
      <c r="X1152" t="s">
        <v>14</v>
      </c>
      <c r="Y1152" s="9" t="s">
        <v>15</v>
      </c>
    </row>
    <row r="1153" spans="1:25" x14ac:dyDescent="0.3">
      <c r="A1153" t="s">
        <v>2322</v>
      </c>
      <c r="B1153" t="s">
        <v>2323</v>
      </c>
      <c r="C1153" s="7">
        <v>10.4</v>
      </c>
      <c r="D1153" t="s">
        <v>10</v>
      </c>
      <c r="E1153" t="s">
        <v>11</v>
      </c>
      <c r="F1153" t="s">
        <v>2324</v>
      </c>
      <c r="H1153" t="s">
        <v>2325</v>
      </c>
      <c r="N1153">
        <v>3519</v>
      </c>
      <c r="P1153" s="8"/>
      <c r="Q1153" s="8"/>
      <c r="R1153" s="8">
        <v>219.76666666666665</v>
      </c>
      <c r="S1153" s="8"/>
      <c r="T1153" s="8"/>
      <c r="U1153" s="8"/>
      <c r="V1153" s="8"/>
      <c r="W1153" s="5"/>
      <c r="X1153" t="s">
        <v>14</v>
      </c>
      <c r="Y1153" s="9" t="s">
        <v>15</v>
      </c>
    </row>
    <row r="1154" spans="1:25" x14ac:dyDescent="0.3">
      <c r="A1154" t="s">
        <v>2326</v>
      </c>
      <c r="B1154" t="s">
        <v>2327</v>
      </c>
      <c r="C1154" s="7">
        <v>17.3</v>
      </c>
      <c r="D1154" t="s">
        <v>10</v>
      </c>
      <c r="E1154" t="s">
        <v>11</v>
      </c>
      <c r="F1154" t="s">
        <v>2328</v>
      </c>
      <c r="H1154" t="s">
        <v>2329</v>
      </c>
      <c r="N1154">
        <v>41570</v>
      </c>
      <c r="P1154" s="8">
        <v>280.59999999999997</v>
      </c>
      <c r="Q1154" s="8">
        <v>284.09999999999997</v>
      </c>
      <c r="R1154" s="8"/>
      <c r="S1154" s="8"/>
      <c r="T1154" s="8"/>
      <c r="U1154" s="8">
        <v>279.06666666666666</v>
      </c>
      <c r="V1154" s="8">
        <v>285.26666666666671</v>
      </c>
      <c r="W1154" s="5"/>
      <c r="X1154" t="s">
        <v>14</v>
      </c>
      <c r="Y1154" s="9" t="s">
        <v>15</v>
      </c>
    </row>
    <row r="1155" spans="1:25" x14ac:dyDescent="0.3">
      <c r="A1155" t="s">
        <v>2330</v>
      </c>
      <c r="B1155" t="s">
        <v>2331</v>
      </c>
      <c r="C1155" s="7">
        <v>15.8</v>
      </c>
      <c r="D1155" t="s">
        <v>10</v>
      </c>
      <c r="E1155" t="s">
        <v>11</v>
      </c>
      <c r="F1155" t="s">
        <v>2332</v>
      </c>
      <c r="H1155" t="s">
        <v>2333</v>
      </c>
      <c r="N1155">
        <v>83778</v>
      </c>
      <c r="P1155" s="8">
        <v>304.83333333333331</v>
      </c>
      <c r="Q1155" s="8">
        <v>304.63333333333327</v>
      </c>
      <c r="R1155" s="8"/>
      <c r="S1155" s="8"/>
      <c r="T1155" s="8"/>
      <c r="U1155" s="8"/>
      <c r="V1155" s="8">
        <v>307.66666666666669</v>
      </c>
      <c r="W1155" s="5"/>
      <c r="X1155" t="s">
        <v>14</v>
      </c>
      <c r="Y1155" s="9" t="s">
        <v>15</v>
      </c>
    </row>
    <row r="1156" spans="1:25" x14ac:dyDescent="0.3">
      <c r="A1156" t="s">
        <v>2334</v>
      </c>
      <c r="B1156" t="s">
        <v>1213</v>
      </c>
      <c r="C1156" s="7">
        <v>5.2</v>
      </c>
      <c r="D1156" t="s">
        <v>10</v>
      </c>
      <c r="E1156" t="s">
        <v>11</v>
      </c>
      <c r="F1156" t="s">
        <v>2335</v>
      </c>
      <c r="H1156" t="s">
        <v>2336</v>
      </c>
      <c r="N1156">
        <v>45095</v>
      </c>
      <c r="P1156" s="8">
        <v>199.80000000000004</v>
      </c>
      <c r="Q1156" s="8">
        <v>196.53333333333333</v>
      </c>
      <c r="R1156" s="8"/>
      <c r="S1156" s="8">
        <v>195.4</v>
      </c>
      <c r="T1156" s="8"/>
      <c r="U1156" s="8"/>
      <c r="V1156" s="8"/>
      <c r="W1156" s="5"/>
      <c r="X1156" t="s">
        <v>14</v>
      </c>
      <c r="Y1156" s="9" t="s">
        <v>15</v>
      </c>
    </row>
    <row r="1157" spans="1:25" x14ac:dyDescent="0.3">
      <c r="A1157" s="10" t="s">
        <v>80</v>
      </c>
      <c r="B1157" s="10" t="s">
        <v>81</v>
      </c>
      <c r="C1157" s="11">
        <v>0.2</v>
      </c>
      <c r="D1157" s="10" t="s">
        <v>10</v>
      </c>
      <c r="E1157" s="10"/>
      <c r="F1157" s="10"/>
      <c r="G1157" s="10"/>
      <c r="H1157" s="12"/>
      <c r="I1157" s="10"/>
      <c r="J1157" s="10"/>
      <c r="K1157" s="10"/>
      <c r="L1157" s="10"/>
      <c r="M1157" s="10"/>
      <c r="N1157" s="10"/>
      <c r="O1157" s="10"/>
      <c r="P1157" s="10"/>
      <c r="Q1157" s="13">
        <v>153.6</v>
      </c>
      <c r="R1157" s="10"/>
      <c r="S1157" s="10"/>
      <c r="T1157" s="13"/>
      <c r="U1157" s="13"/>
      <c r="V1157" s="13"/>
      <c r="W1157" s="13">
        <f>(153.73-Q1157)*100/153.73</f>
        <v>8.4563845703503199E-2</v>
      </c>
      <c r="X1157" s="10" t="s">
        <v>14</v>
      </c>
      <c r="Y1157" s="10"/>
    </row>
    <row r="1158" spans="1:25" x14ac:dyDescent="0.3">
      <c r="A1158" s="10" t="s">
        <v>82</v>
      </c>
      <c r="B1158" s="10" t="s">
        <v>83</v>
      </c>
      <c r="C1158" s="11">
        <v>0.1</v>
      </c>
      <c r="D1158" s="10" t="s">
        <v>10</v>
      </c>
      <c r="E1158" s="10"/>
      <c r="F1158" s="10"/>
      <c r="G1158" s="10"/>
      <c r="H1158" s="12"/>
      <c r="I1158" s="10"/>
      <c r="J1158" s="10"/>
      <c r="K1158" s="10"/>
      <c r="L1158" s="10"/>
      <c r="M1158" s="10"/>
      <c r="N1158" s="10"/>
      <c r="O1158" s="10"/>
      <c r="P1158" s="10"/>
      <c r="Q1158" s="13">
        <v>203.66666666666666</v>
      </c>
      <c r="R1158" s="10"/>
      <c r="S1158" s="10"/>
      <c r="T1158" s="13"/>
      <c r="U1158" s="13"/>
      <c r="V1158" s="13"/>
      <c r="W1158" s="13">
        <f>(Q1158-202.96)*100/202.96</f>
        <v>0.34818026540532576</v>
      </c>
      <c r="X1158" s="10" t="s">
        <v>14</v>
      </c>
      <c r="Y1158" s="10"/>
    </row>
    <row r="1159" spans="1:25" x14ac:dyDescent="0.3">
      <c r="A1159" s="10" t="s">
        <v>84</v>
      </c>
      <c r="B1159" s="10" t="s">
        <v>85</v>
      </c>
      <c r="C1159" s="11">
        <v>0.1</v>
      </c>
      <c r="D1159" s="10" t="s">
        <v>10</v>
      </c>
      <c r="E1159" s="10"/>
      <c r="F1159" s="10"/>
      <c r="G1159" s="10"/>
      <c r="H1159" s="12"/>
      <c r="I1159" s="10"/>
      <c r="J1159" s="10"/>
      <c r="K1159" s="10"/>
      <c r="L1159" s="10"/>
      <c r="M1159" s="10"/>
      <c r="N1159" s="10"/>
      <c r="O1159" s="10"/>
      <c r="P1159" s="10"/>
      <c r="Q1159" s="13">
        <v>243.03333333333333</v>
      </c>
      <c r="R1159" s="10"/>
      <c r="S1159" s="10"/>
      <c r="T1159" s="13"/>
      <c r="U1159" s="13"/>
      <c r="V1159" s="13"/>
      <c r="W1159" s="13">
        <f>(243.64-Q1159)*100/243.64</f>
        <v>0.24900125868767647</v>
      </c>
      <c r="X1159" s="10" t="s">
        <v>14</v>
      </c>
      <c r="Y1159" s="10"/>
    </row>
    <row r="1160" spans="1:25" x14ac:dyDescent="0.3">
      <c r="A1160" s="14" t="s">
        <v>86</v>
      </c>
      <c r="B1160" s="14" t="s">
        <v>81</v>
      </c>
      <c r="C1160" s="15">
        <v>0.2</v>
      </c>
      <c r="D1160" s="14" t="s">
        <v>10</v>
      </c>
      <c r="E1160" s="14"/>
      <c r="F1160" s="14"/>
      <c r="G1160" s="14"/>
      <c r="H1160" s="16"/>
      <c r="I1160" s="14"/>
      <c r="J1160" s="14"/>
      <c r="K1160" s="14"/>
      <c r="L1160" s="14"/>
      <c r="M1160" s="14"/>
      <c r="N1160" s="14"/>
      <c r="O1160" s="14"/>
      <c r="P1160" s="14"/>
      <c r="Q1160" s="17">
        <v>153.19999999999999</v>
      </c>
      <c r="R1160" s="14"/>
      <c r="S1160" s="14"/>
      <c r="T1160" s="17"/>
      <c r="U1160" s="17"/>
      <c r="V1160" s="17"/>
      <c r="W1160" s="17">
        <f>(153.73-Q1160)*100/153.73</f>
        <v>0.34476029402198738</v>
      </c>
      <c r="X1160" s="14" t="s">
        <v>14</v>
      </c>
      <c r="Y1160" s="14"/>
    </row>
    <row r="1161" spans="1:25" x14ac:dyDescent="0.3">
      <c r="A1161" s="14" t="s">
        <v>87</v>
      </c>
      <c r="B1161" s="14" t="s">
        <v>83</v>
      </c>
      <c r="C1161" s="15">
        <v>0.1</v>
      </c>
      <c r="D1161" s="14" t="s">
        <v>10</v>
      </c>
      <c r="E1161" s="14"/>
      <c r="F1161" s="14"/>
      <c r="G1161" s="14"/>
      <c r="H1161" s="16"/>
      <c r="I1161" s="14"/>
      <c r="J1161" s="14"/>
      <c r="K1161" s="14"/>
      <c r="L1161" s="14"/>
      <c r="M1161" s="14"/>
      <c r="N1161" s="14"/>
      <c r="O1161" s="14"/>
      <c r="P1161" s="14"/>
      <c r="Q1161" s="17">
        <v>203.83333333333334</v>
      </c>
      <c r="R1161" s="14"/>
      <c r="S1161" s="14"/>
      <c r="T1161" s="17"/>
      <c r="U1161" s="17"/>
      <c r="V1161" s="17"/>
      <c r="W1161" s="17">
        <f>(Q1161-202.96)*100/202.96</f>
        <v>0.43029825252923476</v>
      </c>
      <c r="X1161" s="14" t="s">
        <v>14</v>
      </c>
      <c r="Y1161" s="14"/>
    </row>
    <row r="1162" spans="1:25" x14ac:dyDescent="0.3">
      <c r="A1162" s="14" t="s">
        <v>88</v>
      </c>
      <c r="B1162" s="14" t="s">
        <v>85</v>
      </c>
      <c r="C1162" s="15">
        <v>0.1</v>
      </c>
      <c r="D1162" s="14" t="s">
        <v>10</v>
      </c>
      <c r="E1162" s="14"/>
      <c r="F1162" s="14"/>
      <c r="G1162" s="14"/>
      <c r="H1162" s="16"/>
      <c r="I1162" s="14"/>
      <c r="J1162" s="14"/>
      <c r="K1162" s="14"/>
      <c r="L1162" s="14"/>
      <c r="M1162" s="14"/>
      <c r="N1162" s="14"/>
      <c r="O1162" s="14"/>
      <c r="P1162" s="14"/>
      <c r="Q1162" s="17">
        <v>244</v>
      </c>
      <c r="R1162" s="14"/>
      <c r="S1162" s="14"/>
      <c r="T1162" s="17"/>
      <c r="U1162" s="17"/>
      <c r="V1162" s="17"/>
      <c r="W1162" s="17">
        <f>(Q1162-243.64)*100/243.64</f>
        <v>0.14775898867181647</v>
      </c>
      <c r="X1162" s="14" t="s">
        <v>14</v>
      </c>
      <c r="Y1162" s="14"/>
    </row>
    <row r="1163" spans="1:25" x14ac:dyDescent="0.3">
      <c r="A1163" s="10" t="s">
        <v>89</v>
      </c>
      <c r="B1163" s="10" t="s">
        <v>90</v>
      </c>
      <c r="C1163" s="11">
        <v>0.1</v>
      </c>
      <c r="D1163" s="10"/>
      <c r="E1163" s="10" t="s">
        <v>11</v>
      </c>
      <c r="F1163" s="10"/>
      <c r="G1163" s="10"/>
      <c r="H1163" s="12"/>
      <c r="I1163" s="10"/>
      <c r="J1163" s="10"/>
      <c r="K1163" s="10"/>
      <c r="L1163" s="10"/>
      <c r="M1163" s="10"/>
      <c r="N1163" s="10"/>
      <c r="O1163" s="10"/>
      <c r="P1163" s="10"/>
      <c r="Q1163" s="13">
        <v>140.03333333333333</v>
      </c>
      <c r="R1163" s="10"/>
      <c r="S1163" s="10"/>
      <c r="T1163" s="13"/>
      <c r="U1163" s="13"/>
      <c r="V1163" s="13"/>
      <c r="W1163" s="13">
        <f>(140.1-140.04)*100/140.04</f>
        <v>4.2844901456728278E-2</v>
      </c>
      <c r="X1163" s="10" t="s">
        <v>14</v>
      </c>
      <c r="Y1163" s="10"/>
    </row>
    <row r="1164" spans="1:25" x14ac:dyDescent="0.3">
      <c r="A1164" s="10" t="s">
        <v>91</v>
      </c>
      <c r="B1164" s="10" t="s">
        <v>92</v>
      </c>
      <c r="C1164" s="11">
        <v>0.1</v>
      </c>
      <c r="D1164" s="10"/>
      <c r="E1164" s="10" t="s">
        <v>11</v>
      </c>
      <c r="F1164" s="10"/>
      <c r="G1164" s="10"/>
      <c r="H1164" s="12"/>
      <c r="I1164" s="10"/>
      <c r="J1164" s="10"/>
      <c r="K1164" s="10"/>
      <c r="L1164" s="10"/>
      <c r="M1164" s="10"/>
      <c r="N1164" s="10"/>
      <c r="O1164" s="10"/>
      <c r="P1164" s="10"/>
      <c r="Q1164" s="13">
        <v>180.80000000000004</v>
      </c>
      <c r="R1164" s="10"/>
      <c r="S1164" s="10"/>
      <c r="T1164" s="13"/>
      <c r="U1164" s="13"/>
      <c r="V1164" s="13"/>
      <c r="W1164" s="13">
        <f>(Q1164-180.77)*100/180.77</f>
        <v>1.6595674060977793E-2</v>
      </c>
      <c r="X1164" s="10" t="s">
        <v>14</v>
      </c>
      <c r="Y1164" s="10"/>
    </row>
    <row r="1165" spans="1:25" x14ac:dyDescent="0.3">
      <c r="A1165" s="10" t="s">
        <v>93</v>
      </c>
      <c r="B1165" s="10" t="s">
        <v>94</v>
      </c>
      <c r="C1165" s="11">
        <v>0.1</v>
      </c>
      <c r="D1165" s="10"/>
      <c r="E1165" s="10" t="s">
        <v>11</v>
      </c>
      <c r="F1165" s="10"/>
      <c r="G1165" s="10"/>
      <c r="H1165" s="12"/>
      <c r="I1165" s="10"/>
      <c r="J1165" s="10"/>
      <c r="K1165" s="10"/>
      <c r="L1165" s="10"/>
      <c r="M1165" s="10"/>
      <c r="N1165" s="10"/>
      <c r="O1165" s="10"/>
      <c r="P1165" s="10"/>
      <c r="Q1165" s="13">
        <v>255.36666666666667</v>
      </c>
      <c r="R1165" s="10"/>
      <c r="S1165" s="10"/>
      <c r="T1165" s="13"/>
      <c r="U1165" s="13"/>
      <c r="V1165" s="13"/>
      <c r="W1165" s="13">
        <f>(255.37-255.34)*100/255.34</f>
        <v>1.1749040495026685E-2</v>
      </c>
      <c r="X1165" s="10" t="s">
        <v>14</v>
      </c>
      <c r="Y1165" s="10"/>
    </row>
    <row r="1166" spans="1:25" x14ac:dyDescent="0.3">
      <c r="A1166" s="14" t="s">
        <v>95</v>
      </c>
      <c r="B1166" s="14" t="s">
        <v>90</v>
      </c>
      <c r="C1166" s="15">
        <v>0.1</v>
      </c>
      <c r="D1166" s="14"/>
      <c r="E1166" s="14" t="s">
        <v>11</v>
      </c>
      <c r="F1166" s="14"/>
      <c r="G1166" s="14"/>
      <c r="H1166" s="16"/>
      <c r="I1166" s="14"/>
      <c r="J1166" s="14"/>
      <c r="K1166" s="14"/>
      <c r="L1166" s="14"/>
      <c r="M1166" s="14"/>
      <c r="N1166" s="14"/>
      <c r="O1166" s="14"/>
      <c r="P1166" s="14"/>
      <c r="Q1166" s="17">
        <v>139.6</v>
      </c>
      <c r="R1166" s="14"/>
      <c r="S1166" s="14"/>
      <c r="T1166" s="17"/>
      <c r="U1166" s="17"/>
      <c r="V1166" s="17"/>
      <c r="W1166" s="17">
        <f>(140.04-Q1166)*100/140.04</f>
        <v>0.31419594401599382</v>
      </c>
      <c r="X1166" s="14" t="s">
        <v>14</v>
      </c>
      <c r="Y1166" s="14"/>
    </row>
    <row r="1167" spans="1:25" x14ac:dyDescent="0.3">
      <c r="A1167" s="14" t="s">
        <v>96</v>
      </c>
      <c r="B1167" s="14" t="s">
        <v>92</v>
      </c>
      <c r="C1167" s="15">
        <v>0.1</v>
      </c>
      <c r="D1167" s="14"/>
      <c r="E1167" s="14" t="s">
        <v>11</v>
      </c>
      <c r="F1167" s="14"/>
      <c r="G1167" s="14"/>
      <c r="H1167" s="16"/>
      <c r="I1167" s="14"/>
      <c r="J1167" s="14"/>
      <c r="K1167" s="14"/>
      <c r="L1167" s="14"/>
      <c r="M1167" s="14"/>
      <c r="N1167" s="14"/>
      <c r="O1167" s="14"/>
      <c r="P1167" s="14"/>
      <c r="Q1167" s="17">
        <v>180.1</v>
      </c>
      <c r="R1167" s="14"/>
      <c r="S1167" s="14"/>
      <c r="T1167" s="17"/>
      <c r="U1167" s="17"/>
      <c r="V1167" s="17"/>
      <c r="W1167" s="17">
        <f>(180.77-Q1167)*100/180.77</f>
        <v>0.37063672069481435</v>
      </c>
      <c r="X1167" s="14" t="s">
        <v>14</v>
      </c>
      <c r="Y1167" s="14"/>
    </row>
    <row r="1168" spans="1:25" x14ac:dyDescent="0.3">
      <c r="A1168" s="14" t="s">
        <v>97</v>
      </c>
      <c r="B1168" s="14" t="s">
        <v>94</v>
      </c>
      <c r="C1168" s="15">
        <v>0.1</v>
      </c>
      <c r="D1168" s="14"/>
      <c r="E1168" s="14" t="s">
        <v>11</v>
      </c>
      <c r="F1168" s="14"/>
      <c r="G1168" s="14"/>
      <c r="H1168" s="16"/>
      <c r="I1168" s="14"/>
      <c r="J1168" s="14"/>
      <c r="K1168" s="14"/>
      <c r="L1168" s="14"/>
      <c r="M1168" s="14"/>
      <c r="N1168" s="14"/>
      <c r="O1168" s="14"/>
      <c r="P1168" s="14"/>
      <c r="Q1168" s="17">
        <v>254.23333333333335</v>
      </c>
      <c r="R1168" s="14"/>
      <c r="S1168" s="14"/>
      <c r="T1168" s="17"/>
      <c r="U1168" s="17"/>
      <c r="V1168" s="17"/>
      <c r="W1168" s="17">
        <f>(255.34-Q1168)*100/255.34</f>
        <v>0.43340904937207447</v>
      </c>
      <c r="X1168" s="14" t="s">
        <v>14</v>
      </c>
      <c r="Y1168" s="14"/>
    </row>
    <row r="1169" spans="1:25" x14ac:dyDescent="0.3">
      <c r="A1169" t="s">
        <v>2337</v>
      </c>
      <c r="B1169" t="s">
        <v>2338</v>
      </c>
      <c r="C1169" s="7">
        <v>11.9</v>
      </c>
      <c r="D1169" t="s">
        <v>10</v>
      </c>
      <c r="E1169" t="s">
        <v>11</v>
      </c>
      <c r="F1169" t="s">
        <v>2339</v>
      </c>
      <c r="H1169" t="s">
        <v>2340</v>
      </c>
      <c r="N1169">
        <v>58643</v>
      </c>
      <c r="P1169" s="8">
        <v>239.96666666666667</v>
      </c>
      <c r="Q1169" s="8">
        <v>248.26666666666665</v>
      </c>
      <c r="R1169" s="8">
        <v>247.96666666666667</v>
      </c>
      <c r="S1169" s="8"/>
      <c r="T1169" s="8"/>
      <c r="U1169" s="8"/>
      <c r="V1169" s="8">
        <v>247.33333333333334</v>
      </c>
      <c r="W1169" s="5"/>
      <c r="X1169" t="s">
        <v>14</v>
      </c>
      <c r="Y1169" s="9" t="s">
        <v>15</v>
      </c>
    </row>
    <row r="1170" spans="1:25" x14ac:dyDescent="0.3">
      <c r="A1170" t="s">
        <v>2341</v>
      </c>
      <c r="B1170" t="s">
        <v>1231</v>
      </c>
      <c r="C1170" s="7">
        <v>12.2</v>
      </c>
      <c r="D1170" t="s">
        <v>10</v>
      </c>
      <c r="E1170" t="s">
        <v>11</v>
      </c>
      <c r="F1170" t="s">
        <v>2342</v>
      </c>
      <c r="H1170" t="s">
        <v>2343</v>
      </c>
      <c r="N1170">
        <v>60337</v>
      </c>
      <c r="P1170" s="8">
        <v>279</v>
      </c>
      <c r="Q1170" s="8">
        <v>272.89999999999998</v>
      </c>
      <c r="R1170" s="8"/>
      <c r="S1170" s="8"/>
      <c r="T1170" s="8">
        <v>266.43333333333334</v>
      </c>
      <c r="U1170" s="8"/>
      <c r="V1170" s="8"/>
      <c r="W1170" s="5"/>
      <c r="X1170" t="s">
        <v>14</v>
      </c>
      <c r="Y1170" s="9" t="s">
        <v>15</v>
      </c>
    </row>
    <row r="1171" spans="1:25" x14ac:dyDescent="0.3">
      <c r="A1171" t="s">
        <v>2344</v>
      </c>
      <c r="B1171" t="s">
        <v>2345</v>
      </c>
      <c r="C1171" s="7">
        <v>11.4</v>
      </c>
      <c r="D1171" t="s">
        <v>10</v>
      </c>
      <c r="E1171" t="s">
        <v>11</v>
      </c>
      <c r="F1171" t="s">
        <v>2346</v>
      </c>
      <c r="H1171" t="s">
        <v>2347</v>
      </c>
      <c r="N1171">
        <v>1968946</v>
      </c>
      <c r="P1171" s="8"/>
      <c r="Q1171" s="8">
        <v>292.23333333333335</v>
      </c>
      <c r="R1171" s="8"/>
      <c r="S1171" s="8"/>
      <c r="T1171" s="8"/>
      <c r="U1171" s="8"/>
      <c r="V1171" s="8">
        <v>294.76666666666665</v>
      </c>
      <c r="W1171" s="5"/>
      <c r="X1171" t="s">
        <v>14</v>
      </c>
      <c r="Y1171" s="9" t="s">
        <v>15</v>
      </c>
    </row>
    <row r="1172" spans="1:25" x14ac:dyDescent="0.3">
      <c r="A1172" t="s">
        <v>2348</v>
      </c>
      <c r="B1172" t="s">
        <v>705</v>
      </c>
      <c r="C1172" s="7">
        <v>11.3</v>
      </c>
      <c r="D1172" t="s">
        <v>10</v>
      </c>
      <c r="E1172" t="s">
        <v>11</v>
      </c>
      <c r="F1172" t="s">
        <v>2349</v>
      </c>
      <c r="H1172" t="s">
        <v>2350</v>
      </c>
      <c r="N1172">
        <v>59482</v>
      </c>
      <c r="P1172" s="8"/>
      <c r="Q1172" s="8">
        <v>292.2</v>
      </c>
      <c r="R1172" s="8"/>
      <c r="S1172" s="8"/>
      <c r="T1172" s="8"/>
      <c r="U1172" s="8"/>
      <c r="V1172" s="8"/>
      <c r="W1172" s="5"/>
      <c r="X1172" t="s">
        <v>14</v>
      </c>
      <c r="Y1172" s="9" t="s">
        <v>15</v>
      </c>
    </row>
    <row r="1173" spans="1:25" x14ac:dyDescent="0.3">
      <c r="A1173" t="s">
        <v>2351</v>
      </c>
      <c r="B1173" t="s">
        <v>2352</v>
      </c>
      <c r="C1173" s="7">
        <v>13.9</v>
      </c>
      <c r="D1173" t="s">
        <v>10</v>
      </c>
      <c r="E1173" t="s">
        <v>11</v>
      </c>
      <c r="F1173" t="s">
        <v>2353</v>
      </c>
      <c r="H1173" t="s">
        <v>2354</v>
      </c>
      <c r="N1173">
        <v>826022</v>
      </c>
      <c r="P1173" s="8">
        <v>279.53333333333336</v>
      </c>
      <c r="Q1173" s="8"/>
      <c r="R1173" s="8">
        <v>282.06666666666666</v>
      </c>
      <c r="S1173" s="8"/>
      <c r="T1173" s="8">
        <v>273.03333333333336</v>
      </c>
      <c r="U1173" s="8"/>
      <c r="V1173" s="8"/>
      <c r="W1173" s="5"/>
      <c r="X1173" t="s">
        <v>14</v>
      </c>
      <c r="Y1173" s="9" t="s">
        <v>15</v>
      </c>
    </row>
    <row r="1174" spans="1:25" x14ac:dyDescent="0.3">
      <c r="A1174" t="s">
        <v>2355</v>
      </c>
      <c r="B1174" t="s">
        <v>2356</v>
      </c>
      <c r="C1174" s="7">
        <v>17.100000000000001</v>
      </c>
      <c r="D1174" t="s">
        <v>10</v>
      </c>
      <c r="E1174" t="s">
        <v>11</v>
      </c>
      <c r="F1174" t="s">
        <v>2357</v>
      </c>
      <c r="H1174" t="s">
        <v>2358</v>
      </c>
      <c r="N1174">
        <v>1968945</v>
      </c>
      <c r="P1174" s="8">
        <v>338.86666666666662</v>
      </c>
      <c r="Q1174" s="8">
        <v>339.03333333333336</v>
      </c>
      <c r="R1174" s="8">
        <v>340.16666666666669</v>
      </c>
      <c r="S1174" s="8"/>
      <c r="T1174" s="8">
        <v>333.09999999999997</v>
      </c>
      <c r="U1174" s="8"/>
      <c r="V1174" s="8"/>
      <c r="W1174" s="5"/>
      <c r="X1174" t="s">
        <v>14</v>
      </c>
      <c r="Y1174" s="9" t="s">
        <v>15</v>
      </c>
    </row>
    <row r="1175" spans="1:25" x14ac:dyDescent="0.3">
      <c r="A1175" t="s">
        <v>2359</v>
      </c>
      <c r="B1175" t="s">
        <v>2360</v>
      </c>
      <c r="C1175" s="7">
        <v>12.7</v>
      </c>
      <c r="D1175" t="s">
        <v>10</v>
      </c>
      <c r="E1175" t="s">
        <v>11</v>
      </c>
      <c r="F1175" t="s">
        <v>2361</v>
      </c>
      <c r="H1175" t="s">
        <v>2362</v>
      </c>
      <c r="N1175">
        <v>1968941</v>
      </c>
      <c r="P1175" s="8">
        <v>283.56666666666666</v>
      </c>
      <c r="Q1175" s="8">
        <v>286.63333333333338</v>
      </c>
      <c r="R1175" s="8">
        <v>286.5</v>
      </c>
      <c r="S1175" s="8"/>
      <c r="T1175" s="8">
        <v>273.56666666666666</v>
      </c>
      <c r="U1175" s="8"/>
      <c r="V1175" s="8"/>
      <c r="W1175" s="5"/>
      <c r="X1175" t="s">
        <v>14</v>
      </c>
      <c r="Y1175" s="9" t="s">
        <v>15</v>
      </c>
    </row>
    <row r="1176" spans="1:25" x14ac:dyDescent="0.3">
      <c r="A1176" t="s">
        <v>2363</v>
      </c>
      <c r="B1176" t="s">
        <v>1627</v>
      </c>
      <c r="C1176" s="7">
        <v>12.1</v>
      </c>
      <c r="D1176" t="s">
        <v>10</v>
      </c>
      <c r="E1176" t="s">
        <v>11</v>
      </c>
      <c r="F1176" t="s">
        <v>2364</v>
      </c>
      <c r="H1176" t="s">
        <v>2365</v>
      </c>
      <c r="N1176">
        <v>1968942</v>
      </c>
      <c r="P1176" s="8">
        <v>262.83333333333331</v>
      </c>
      <c r="Q1176" s="8">
        <v>262.36666666666667</v>
      </c>
      <c r="R1176" s="8"/>
      <c r="S1176" s="8">
        <v>262.2</v>
      </c>
      <c r="T1176" s="8">
        <v>264.06666666666666</v>
      </c>
      <c r="U1176" s="8">
        <v>257.53333333333336</v>
      </c>
      <c r="V1176" s="8">
        <v>263.70000000000005</v>
      </c>
      <c r="W1176" s="5"/>
      <c r="X1176" t="s">
        <v>14</v>
      </c>
      <c r="Y1176" s="9" t="s">
        <v>15</v>
      </c>
    </row>
    <row r="1177" spans="1:25" x14ac:dyDescent="0.3">
      <c r="A1177" t="s">
        <v>2366</v>
      </c>
      <c r="B1177" t="s">
        <v>275</v>
      </c>
      <c r="C1177" s="7">
        <v>5.8</v>
      </c>
      <c r="D1177" t="s">
        <v>10</v>
      </c>
      <c r="E1177" t="s">
        <v>11</v>
      </c>
      <c r="F1177" t="s">
        <v>2367</v>
      </c>
      <c r="H1177" t="s">
        <v>2368</v>
      </c>
      <c r="N1177">
        <v>6487</v>
      </c>
      <c r="P1177" s="8"/>
      <c r="Q1177" s="8"/>
      <c r="R1177" s="8"/>
      <c r="S1177" s="8">
        <v>193.33333333333334</v>
      </c>
      <c r="T1177" s="8"/>
      <c r="U1177" s="8"/>
      <c r="V1177" s="8"/>
      <c r="W1177" s="5"/>
      <c r="X1177" t="s">
        <v>14</v>
      </c>
      <c r="Y1177" s="9" t="s">
        <v>15</v>
      </c>
    </row>
    <row r="1178" spans="1:25" x14ac:dyDescent="0.3">
      <c r="A1178" t="s">
        <v>2369</v>
      </c>
      <c r="B1178" t="s">
        <v>2370</v>
      </c>
      <c r="C1178" s="7" t="s">
        <v>1762</v>
      </c>
      <c r="D1178" t="s">
        <v>10</v>
      </c>
      <c r="E1178" t="s">
        <v>11</v>
      </c>
      <c r="F1178" t="s">
        <v>2371</v>
      </c>
      <c r="H1178" t="s">
        <v>2372</v>
      </c>
      <c r="N1178">
        <v>35675</v>
      </c>
      <c r="P1178" s="8"/>
      <c r="Q1178" s="8"/>
      <c r="R1178" s="8"/>
      <c r="S1178" s="8"/>
      <c r="T1178" s="8">
        <v>169.8</v>
      </c>
      <c r="U1178" s="8"/>
      <c r="V1178" s="8"/>
      <c r="W1178" s="5"/>
      <c r="X1178" t="s">
        <v>14</v>
      </c>
      <c r="Y1178" s="9" t="s">
        <v>15</v>
      </c>
    </row>
    <row r="1179" spans="1:25" x14ac:dyDescent="0.3">
      <c r="A1179" t="s">
        <v>2373</v>
      </c>
      <c r="B1179" t="s">
        <v>2374</v>
      </c>
      <c r="C1179" s="7">
        <v>11.1</v>
      </c>
      <c r="D1179" t="s">
        <v>10</v>
      </c>
      <c r="E1179" t="s">
        <v>11</v>
      </c>
      <c r="F1179" t="s">
        <v>2375</v>
      </c>
      <c r="H1179" t="s">
        <v>2376</v>
      </c>
      <c r="N1179">
        <v>41564</v>
      </c>
      <c r="P1179" s="8">
        <v>246.46666666666667</v>
      </c>
      <c r="Q1179" s="8">
        <v>249.76666666666665</v>
      </c>
      <c r="R1179" s="8"/>
      <c r="S1179" s="8">
        <v>249.83333333333334</v>
      </c>
      <c r="T1179" s="8">
        <v>251.5</v>
      </c>
      <c r="U1179" s="8">
        <v>244.86666666666667</v>
      </c>
      <c r="V1179" s="8">
        <v>250.86666666666667</v>
      </c>
      <c r="W1179" s="5"/>
      <c r="X1179" t="s">
        <v>14</v>
      </c>
      <c r="Y1179" s="9" t="s">
        <v>15</v>
      </c>
    </row>
    <row r="1180" spans="1:25" x14ac:dyDescent="0.3">
      <c r="A1180" t="s">
        <v>2377</v>
      </c>
      <c r="B1180" t="s">
        <v>1540</v>
      </c>
      <c r="C1180" s="7">
        <v>11.7</v>
      </c>
      <c r="D1180" t="s">
        <v>10</v>
      </c>
      <c r="E1180" t="s">
        <v>11</v>
      </c>
      <c r="F1180" t="s">
        <v>2378</v>
      </c>
      <c r="H1180" t="s">
        <v>2379</v>
      </c>
      <c r="N1180">
        <v>7223</v>
      </c>
      <c r="P1180" s="8">
        <v>282.39999999999998</v>
      </c>
      <c r="Q1180" s="8">
        <v>285.46666666666664</v>
      </c>
      <c r="R1180" s="8"/>
      <c r="S1180" s="8">
        <v>285.56666666666666</v>
      </c>
      <c r="T1180" s="8"/>
      <c r="U1180" s="8">
        <v>283.8</v>
      </c>
      <c r="V1180" s="8">
        <v>288.8</v>
      </c>
      <c r="W1180" s="5"/>
      <c r="X1180" t="s">
        <v>14</v>
      </c>
      <c r="Y1180" s="9" t="s">
        <v>15</v>
      </c>
    </row>
    <row r="1181" spans="1:25" x14ac:dyDescent="0.3">
      <c r="A1181" t="s">
        <v>2380</v>
      </c>
      <c r="B1181" t="s">
        <v>882</v>
      </c>
      <c r="C1181" s="7">
        <v>5.8</v>
      </c>
      <c r="D1181" t="s">
        <v>10</v>
      </c>
      <c r="E1181" t="s">
        <v>11</v>
      </c>
      <c r="F1181" t="s">
        <v>2381</v>
      </c>
      <c r="H1181" t="s">
        <v>2382</v>
      </c>
      <c r="N1181">
        <v>1968943</v>
      </c>
      <c r="P1181" s="8">
        <v>248.96666666666667</v>
      </c>
      <c r="Q1181" s="8">
        <v>248.46666666666667</v>
      </c>
      <c r="R1181" s="8"/>
      <c r="S1181" s="8">
        <v>248.5</v>
      </c>
      <c r="T1181" s="8">
        <v>256.7</v>
      </c>
      <c r="U1181" s="8"/>
      <c r="V1181" s="8">
        <v>256.23333333333335</v>
      </c>
      <c r="W1181" s="5"/>
      <c r="X1181" t="s">
        <v>14</v>
      </c>
      <c r="Y1181" s="9" t="s">
        <v>15</v>
      </c>
    </row>
    <row r="1182" spans="1:25" x14ac:dyDescent="0.3">
      <c r="A1182" t="s">
        <v>2383</v>
      </c>
      <c r="B1182" t="s">
        <v>2384</v>
      </c>
      <c r="C1182" s="7">
        <v>6.6</v>
      </c>
      <c r="D1182" t="s">
        <v>10</v>
      </c>
      <c r="E1182" t="s">
        <v>11</v>
      </c>
      <c r="F1182" t="s">
        <v>2385</v>
      </c>
      <c r="H1182" t="s">
        <v>2386</v>
      </c>
      <c r="N1182">
        <v>1968939</v>
      </c>
      <c r="P1182" s="8">
        <v>235.03333333333333</v>
      </c>
      <c r="Q1182" s="8">
        <v>232.5</v>
      </c>
      <c r="R1182" s="8"/>
      <c r="S1182" s="8">
        <v>232.80000000000004</v>
      </c>
      <c r="T1182" s="8">
        <v>220.69999999999996</v>
      </c>
      <c r="U1182" s="8"/>
      <c r="V1182" s="8"/>
      <c r="W1182" s="5"/>
      <c r="X1182" t="s">
        <v>14</v>
      </c>
      <c r="Y1182" s="9" t="s">
        <v>15</v>
      </c>
    </row>
    <row r="1183" spans="1:25" x14ac:dyDescent="0.3">
      <c r="A1183" t="s">
        <v>2387</v>
      </c>
      <c r="B1183" t="s">
        <v>2388</v>
      </c>
      <c r="C1183" s="7">
        <v>1</v>
      </c>
      <c r="D1183" t="s">
        <v>10</v>
      </c>
      <c r="E1183" t="s">
        <v>11</v>
      </c>
      <c r="F1183" t="s">
        <v>2389</v>
      </c>
      <c r="H1183" t="s">
        <v>2390</v>
      </c>
      <c r="N1183">
        <v>374089</v>
      </c>
      <c r="P1183" s="8">
        <v>197</v>
      </c>
      <c r="Q1183" s="8">
        <v>190.26666666666665</v>
      </c>
      <c r="R1183" s="8"/>
      <c r="S1183" s="8"/>
      <c r="T1183" s="8"/>
      <c r="U1183" s="8"/>
      <c r="V1183" s="8">
        <v>201.23333333333335</v>
      </c>
      <c r="W1183" s="5"/>
      <c r="X1183" t="s">
        <v>14</v>
      </c>
      <c r="Y1183" s="9" t="s">
        <v>15</v>
      </c>
    </row>
    <row r="1184" spans="1:25" x14ac:dyDescent="0.3">
      <c r="A1184" t="s">
        <v>2391</v>
      </c>
      <c r="B1184" t="s">
        <v>2392</v>
      </c>
      <c r="C1184" s="7">
        <v>1.8</v>
      </c>
      <c r="D1184" t="s">
        <v>10</v>
      </c>
      <c r="E1184" t="s">
        <v>11</v>
      </c>
      <c r="F1184" t="s">
        <v>2393</v>
      </c>
      <c r="H1184" t="s">
        <v>2394</v>
      </c>
      <c r="N1184">
        <v>102933</v>
      </c>
      <c r="P1184" s="8">
        <v>205.63333333333333</v>
      </c>
      <c r="Q1184" s="8">
        <v>199.56666666666669</v>
      </c>
      <c r="R1184" s="8"/>
      <c r="S1184" s="8">
        <v>200.03333333333333</v>
      </c>
      <c r="T1184" s="8">
        <v>192.19999999999996</v>
      </c>
      <c r="U1184" s="8"/>
      <c r="V1184" s="8"/>
      <c r="W1184" s="5"/>
      <c r="X1184" t="s">
        <v>14</v>
      </c>
      <c r="Y1184" s="9" t="s">
        <v>15</v>
      </c>
    </row>
    <row r="1185" spans="1:25" x14ac:dyDescent="0.3">
      <c r="A1185" s="10" t="s">
        <v>80</v>
      </c>
      <c r="B1185" s="10" t="s">
        <v>81</v>
      </c>
      <c r="C1185" s="11">
        <v>0.2</v>
      </c>
      <c r="D1185" s="10" t="s">
        <v>10</v>
      </c>
      <c r="E1185" s="10"/>
      <c r="F1185" s="10"/>
      <c r="G1185" s="10"/>
      <c r="H1185" s="12"/>
      <c r="I1185" s="10"/>
      <c r="J1185" s="10"/>
      <c r="K1185" s="10"/>
      <c r="L1185" s="10"/>
      <c r="M1185" s="10"/>
      <c r="N1185" s="10"/>
      <c r="O1185" s="10"/>
      <c r="P1185" s="10"/>
      <c r="Q1185" s="13">
        <v>153.6</v>
      </c>
      <c r="R1185" s="10"/>
      <c r="S1185" s="10"/>
      <c r="T1185" s="13"/>
      <c r="U1185" s="13"/>
      <c r="V1185" s="13"/>
      <c r="W1185" s="13">
        <f>(153.73-Q1185)*100/153.73</f>
        <v>8.4563845703503199E-2</v>
      </c>
      <c r="X1185" s="10" t="s">
        <v>14</v>
      </c>
      <c r="Y1185" s="10"/>
    </row>
    <row r="1186" spans="1:25" x14ac:dyDescent="0.3">
      <c r="A1186" s="10" t="s">
        <v>82</v>
      </c>
      <c r="B1186" s="10" t="s">
        <v>83</v>
      </c>
      <c r="C1186" s="11">
        <v>0.1</v>
      </c>
      <c r="D1186" s="10" t="s">
        <v>10</v>
      </c>
      <c r="E1186" s="10"/>
      <c r="F1186" s="10"/>
      <c r="G1186" s="10"/>
      <c r="H1186" s="12"/>
      <c r="I1186" s="10"/>
      <c r="J1186" s="10"/>
      <c r="K1186" s="10"/>
      <c r="L1186" s="10"/>
      <c r="M1186" s="10"/>
      <c r="N1186" s="10"/>
      <c r="O1186" s="10"/>
      <c r="P1186" s="10"/>
      <c r="Q1186" s="13">
        <v>203.6</v>
      </c>
      <c r="R1186" s="10"/>
      <c r="S1186" s="10"/>
      <c r="T1186" s="13"/>
      <c r="U1186" s="13"/>
      <c r="V1186" s="13"/>
      <c r="W1186" s="13">
        <f>(Q1186-202.96)*100/202.96</f>
        <v>0.31533307055576781</v>
      </c>
      <c r="X1186" s="10" t="s">
        <v>14</v>
      </c>
      <c r="Y1186" s="10"/>
    </row>
    <row r="1187" spans="1:25" x14ac:dyDescent="0.3">
      <c r="A1187" s="10" t="s">
        <v>84</v>
      </c>
      <c r="B1187" s="10" t="s">
        <v>85</v>
      </c>
      <c r="C1187" s="11">
        <v>0.1</v>
      </c>
      <c r="D1187" s="10" t="s">
        <v>10</v>
      </c>
      <c r="E1187" s="10"/>
      <c r="F1187" s="10"/>
      <c r="G1187" s="10"/>
      <c r="H1187" s="12"/>
      <c r="I1187" s="10"/>
      <c r="J1187" s="10"/>
      <c r="K1187" s="10"/>
      <c r="L1187" s="10"/>
      <c r="M1187" s="10"/>
      <c r="N1187" s="10"/>
      <c r="O1187" s="10"/>
      <c r="P1187" s="10"/>
      <c r="Q1187" s="13">
        <v>243</v>
      </c>
      <c r="R1187" s="10"/>
      <c r="S1187" s="10"/>
      <c r="T1187" s="13"/>
      <c r="U1187" s="13"/>
      <c r="V1187" s="13"/>
      <c r="W1187" s="13">
        <f>(243.64-Q1187)*100/243.64</f>
        <v>0.26268264652765816</v>
      </c>
      <c r="X1187" s="10" t="s">
        <v>14</v>
      </c>
      <c r="Y1187" s="10"/>
    </row>
    <row r="1188" spans="1:25" x14ac:dyDescent="0.3">
      <c r="A1188" s="14" t="s">
        <v>86</v>
      </c>
      <c r="B1188" s="14" t="s">
        <v>81</v>
      </c>
      <c r="C1188" s="15">
        <v>0.2</v>
      </c>
      <c r="D1188" s="14" t="s">
        <v>10</v>
      </c>
      <c r="E1188" s="14"/>
      <c r="F1188" s="14"/>
      <c r="G1188" s="14"/>
      <c r="H1188" s="16"/>
      <c r="I1188" s="14"/>
      <c r="J1188" s="14"/>
      <c r="K1188" s="14"/>
      <c r="L1188" s="14"/>
      <c r="M1188" s="14"/>
      <c r="N1188" s="14"/>
      <c r="O1188" s="14"/>
      <c r="P1188" s="14"/>
      <c r="Q1188" s="17">
        <v>153.30000000000001</v>
      </c>
      <c r="R1188" s="14"/>
      <c r="S1188" s="14"/>
      <c r="T1188" s="17"/>
      <c r="U1188" s="17"/>
      <c r="V1188" s="17"/>
      <c r="W1188" s="17">
        <f>(153.73-Q1188)*100/153.73</f>
        <v>0.27971118194235245</v>
      </c>
      <c r="X1188" s="14" t="s">
        <v>14</v>
      </c>
      <c r="Y1188" s="14"/>
    </row>
    <row r="1189" spans="1:25" x14ac:dyDescent="0.3">
      <c r="A1189" s="14" t="s">
        <v>87</v>
      </c>
      <c r="B1189" s="14" t="s">
        <v>83</v>
      </c>
      <c r="C1189" s="15">
        <v>0.1</v>
      </c>
      <c r="D1189" s="14" t="s">
        <v>10</v>
      </c>
      <c r="E1189" s="14"/>
      <c r="F1189" s="14"/>
      <c r="G1189" s="14"/>
      <c r="H1189" s="16"/>
      <c r="I1189" s="14"/>
      <c r="J1189" s="14"/>
      <c r="K1189" s="14"/>
      <c r="L1189" s="14"/>
      <c r="M1189" s="14"/>
      <c r="N1189" s="14"/>
      <c r="O1189" s="14"/>
      <c r="P1189" s="14"/>
      <c r="Q1189" s="17">
        <v>203.9</v>
      </c>
      <c r="R1189" s="14"/>
      <c r="S1189" s="14"/>
      <c r="T1189" s="17"/>
      <c r="U1189" s="17"/>
      <c r="V1189" s="17"/>
      <c r="W1189" s="17">
        <f>(Q1189-202.96)*100/202.96</f>
        <v>0.46314544737879271</v>
      </c>
      <c r="X1189" s="14" t="s">
        <v>14</v>
      </c>
      <c r="Y1189" s="14"/>
    </row>
    <row r="1190" spans="1:25" x14ac:dyDescent="0.3">
      <c r="A1190" s="14" t="s">
        <v>88</v>
      </c>
      <c r="B1190" s="14" t="s">
        <v>85</v>
      </c>
      <c r="C1190" s="15">
        <v>0.1</v>
      </c>
      <c r="D1190" s="14" t="s">
        <v>10</v>
      </c>
      <c r="E1190" s="14"/>
      <c r="F1190" s="14"/>
      <c r="G1190" s="14"/>
      <c r="H1190" s="16"/>
      <c r="I1190" s="14"/>
      <c r="J1190" s="14"/>
      <c r="K1190" s="14"/>
      <c r="L1190" s="14"/>
      <c r="M1190" s="14"/>
      <c r="N1190" s="14"/>
      <c r="O1190" s="14"/>
      <c r="P1190" s="14"/>
      <c r="Q1190" s="17">
        <v>244.1</v>
      </c>
      <c r="R1190" s="14"/>
      <c r="S1190" s="14"/>
      <c r="T1190" s="17"/>
      <c r="U1190" s="17"/>
      <c r="V1190" s="17"/>
      <c r="W1190" s="17">
        <f>(Q1190-243.64)*100/243.64</f>
        <v>0.18880315219176161</v>
      </c>
      <c r="X1190" s="14" t="s">
        <v>14</v>
      </c>
      <c r="Y1190" s="14"/>
    </row>
    <row r="1191" spans="1:25" x14ac:dyDescent="0.3">
      <c r="A1191" s="10" t="s">
        <v>89</v>
      </c>
      <c r="B1191" s="10" t="s">
        <v>90</v>
      </c>
      <c r="C1191" s="11">
        <v>0.1</v>
      </c>
      <c r="D1191" s="10"/>
      <c r="E1191" s="10" t="s">
        <v>11</v>
      </c>
      <c r="F1191" s="10"/>
      <c r="G1191" s="10"/>
      <c r="H1191" s="12"/>
      <c r="I1191" s="10"/>
      <c r="J1191" s="10"/>
      <c r="K1191" s="10"/>
      <c r="L1191" s="10"/>
      <c r="M1191" s="10"/>
      <c r="N1191" s="10"/>
      <c r="O1191" s="10"/>
      <c r="P1191" s="10"/>
      <c r="Q1191" s="13">
        <v>140</v>
      </c>
      <c r="R1191" s="10"/>
      <c r="S1191" s="10"/>
      <c r="T1191" s="13"/>
      <c r="U1191" s="13"/>
      <c r="V1191" s="13"/>
      <c r="W1191" s="13">
        <f>(140.1-140.04)*100/140.04</f>
        <v>4.2844901456728278E-2</v>
      </c>
      <c r="X1191" s="10" t="s">
        <v>14</v>
      </c>
      <c r="Y1191" s="10"/>
    </row>
    <row r="1192" spans="1:25" x14ac:dyDescent="0.3">
      <c r="A1192" s="10" t="s">
        <v>91</v>
      </c>
      <c r="B1192" s="10" t="s">
        <v>92</v>
      </c>
      <c r="C1192" s="11">
        <v>0.1</v>
      </c>
      <c r="D1192" s="10"/>
      <c r="E1192" s="10" t="s">
        <v>11</v>
      </c>
      <c r="F1192" s="10"/>
      <c r="G1192" s="10"/>
      <c r="H1192" s="12"/>
      <c r="I1192" s="10"/>
      <c r="J1192" s="10"/>
      <c r="K1192" s="10"/>
      <c r="L1192" s="10"/>
      <c r="M1192" s="10"/>
      <c r="N1192" s="10"/>
      <c r="O1192" s="10"/>
      <c r="P1192" s="10"/>
      <c r="Q1192" s="13">
        <v>180.69999999999996</v>
      </c>
      <c r="R1192" s="10"/>
      <c r="S1192" s="10"/>
      <c r="T1192" s="13"/>
      <c r="U1192" s="13"/>
      <c r="V1192" s="13"/>
      <c r="W1192" s="13">
        <f>(180.77-180.7)*100/180.77</f>
        <v>3.8723239475588644E-2</v>
      </c>
      <c r="X1192" s="10" t="s">
        <v>14</v>
      </c>
      <c r="Y1192" s="10"/>
    </row>
    <row r="1193" spans="1:25" x14ac:dyDescent="0.3">
      <c r="A1193" s="10" t="s">
        <v>93</v>
      </c>
      <c r="B1193" s="10" t="s">
        <v>94</v>
      </c>
      <c r="C1193" s="11">
        <v>0.1</v>
      </c>
      <c r="D1193" s="10"/>
      <c r="E1193" s="10" t="s">
        <v>11</v>
      </c>
      <c r="F1193" s="10"/>
      <c r="G1193" s="10"/>
      <c r="H1193" s="12"/>
      <c r="I1193" s="10"/>
      <c r="J1193" s="10"/>
      <c r="K1193" s="10"/>
      <c r="L1193" s="10"/>
      <c r="M1193" s="10"/>
      <c r="N1193" s="10"/>
      <c r="O1193" s="10"/>
      <c r="P1193" s="10"/>
      <c r="Q1193" s="13">
        <v>255.23333333333335</v>
      </c>
      <c r="R1193" s="10"/>
      <c r="S1193" s="10"/>
      <c r="T1193" s="13"/>
      <c r="U1193" s="13"/>
      <c r="V1193" s="13"/>
      <c r="W1193" s="13">
        <f>(255.37-255.34)*100/255.34</f>
        <v>1.1749040495026685E-2</v>
      </c>
      <c r="X1193" s="10" t="s">
        <v>14</v>
      </c>
      <c r="Y1193" s="10"/>
    </row>
    <row r="1194" spans="1:25" x14ac:dyDescent="0.3">
      <c r="A1194" s="14" t="s">
        <v>95</v>
      </c>
      <c r="B1194" s="14" t="s">
        <v>90</v>
      </c>
      <c r="C1194" s="15">
        <v>0.1</v>
      </c>
      <c r="D1194" s="14"/>
      <c r="E1194" s="14" t="s">
        <v>11</v>
      </c>
      <c r="F1194" s="14"/>
      <c r="G1194" s="14"/>
      <c r="H1194" s="16"/>
      <c r="I1194" s="14"/>
      <c r="J1194" s="14"/>
      <c r="K1194" s="14"/>
      <c r="L1194" s="14"/>
      <c r="M1194" s="14"/>
      <c r="N1194" s="14"/>
      <c r="O1194" s="14"/>
      <c r="P1194" s="14"/>
      <c r="Q1194" s="17">
        <v>139.4</v>
      </c>
      <c r="R1194" s="14"/>
      <c r="S1194" s="14"/>
      <c r="T1194" s="17"/>
      <c r="U1194" s="17"/>
      <c r="V1194" s="17"/>
      <c r="W1194" s="17">
        <f>(140.04-Q1194)*100/140.04</f>
        <v>0.45701228220507456</v>
      </c>
      <c r="X1194" s="14" t="s">
        <v>14</v>
      </c>
      <c r="Y1194" s="14"/>
    </row>
    <row r="1195" spans="1:25" x14ac:dyDescent="0.3">
      <c r="A1195" s="14" t="s">
        <v>96</v>
      </c>
      <c r="B1195" s="14" t="s">
        <v>92</v>
      </c>
      <c r="C1195" s="15">
        <v>0.1</v>
      </c>
      <c r="D1195" s="14"/>
      <c r="E1195" s="14" t="s">
        <v>11</v>
      </c>
      <c r="F1195" s="14"/>
      <c r="G1195" s="14"/>
      <c r="H1195" s="16"/>
      <c r="I1195" s="14"/>
      <c r="J1195" s="14"/>
      <c r="K1195" s="14"/>
      <c r="L1195" s="14"/>
      <c r="M1195" s="14"/>
      <c r="N1195" s="14"/>
      <c r="O1195" s="14"/>
      <c r="P1195" s="14"/>
      <c r="Q1195" s="17">
        <v>179.80000000000004</v>
      </c>
      <c r="R1195" s="14"/>
      <c r="S1195" s="14"/>
      <c r="T1195" s="17"/>
      <c r="U1195" s="17"/>
      <c r="V1195" s="17"/>
      <c r="W1195" s="17">
        <f>(180.77-Q1195)*100/180.77</f>
        <v>0.53659346130440355</v>
      </c>
      <c r="X1195" s="14" t="s">
        <v>14</v>
      </c>
      <c r="Y1195" s="14"/>
    </row>
    <row r="1196" spans="1:25" x14ac:dyDescent="0.3">
      <c r="A1196" s="14" t="s">
        <v>97</v>
      </c>
      <c r="B1196" s="14" t="s">
        <v>94</v>
      </c>
      <c r="C1196" s="15">
        <v>0.1</v>
      </c>
      <c r="D1196" s="14"/>
      <c r="E1196" s="14" t="s">
        <v>11</v>
      </c>
      <c r="F1196" s="14"/>
      <c r="G1196" s="14"/>
      <c r="H1196" s="16"/>
      <c r="I1196" s="14"/>
      <c r="J1196" s="14"/>
      <c r="K1196" s="14"/>
      <c r="L1196" s="14"/>
      <c r="M1196" s="14"/>
      <c r="N1196" s="14"/>
      <c r="O1196" s="14"/>
      <c r="P1196" s="14"/>
      <c r="Q1196" s="17">
        <v>253.86666666666667</v>
      </c>
      <c r="R1196" s="14"/>
      <c r="S1196" s="14"/>
      <c r="T1196" s="17"/>
      <c r="U1196" s="17"/>
      <c r="V1196" s="17"/>
      <c r="W1196" s="17">
        <f>(255.34-Q1196)*100/255.34</f>
        <v>0.57700843320017592</v>
      </c>
      <c r="X1196" s="14" t="s">
        <v>14</v>
      </c>
      <c r="Y1196" s="14"/>
    </row>
    <row r="1197" spans="1:25" x14ac:dyDescent="0.3">
      <c r="A1197" t="s">
        <v>2395</v>
      </c>
      <c r="B1197" t="s">
        <v>2396</v>
      </c>
      <c r="C1197" s="7">
        <v>2.7</v>
      </c>
      <c r="D1197" t="s">
        <v>10</v>
      </c>
      <c r="E1197" t="s">
        <v>11</v>
      </c>
      <c r="F1197" t="s">
        <v>2397</v>
      </c>
      <c r="H1197" t="s">
        <v>2398</v>
      </c>
      <c r="N1197">
        <v>40919</v>
      </c>
      <c r="P1197" s="8">
        <v>212</v>
      </c>
      <c r="Q1197" s="8">
        <v>214.70000000000002</v>
      </c>
      <c r="R1197" s="8"/>
      <c r="S1197" s="8"/>
      <c r="T1197" s="8">
        <v>204.13333333333333</v>
      </c>
      <c r="U1197" s="8"/>
      <c r="V1197" s="8"/>
      <c r="W1197" s="5"/>
      <c r="X1197" t="s">
        <v>14</v>
      </c>
      <c r="Y1197" s="9" t="s">
        <v>15</v>
      </c>
    </row>
    <row r="1198" spans="1:25" x14ac:dyDescent="0.3">
      <c r="A1198" t="s">
        <v>2399</v>
      </c>
      <c r="B1198" t="s">
        <v>2400</v>
      </c>
      <c r="C1198" s="7">
        <v>1.6</v>
      </c>
      <c r="D1198" t="s">
        <v>10</v>
      </c>
      <c r="E1198" t="s">
        <v>11</v>
      </c>
      <c r="F1198" t="s">
        <v>2401</v>
      </c>
      <c r="H1198" t="s">
        <v>2402</v>
      </c>
      <c r="N1198">
        <v>44997</v>
      </c>
      <c r="P1198" s="8">
        <v>240.19999999999996</v>
      </c>
      <c r="Q1198" s="8"/>
      <c r="R1198" s="8"/>
      <c r="S1198" s="8"/>
      <c r="T1198" s="8">
        <v>238.33333333333334</v>
      </c>
      <c r="U1198" s="8"/>
      <c r="V1198" s="8"/>
      <c r="W1198" s="5"/>
      <c r="X1198" t="s">
        <v>14</v>
      </c>
      <c r="Y1198" s="9" t="s">
        <v>15</v>
      </c>
    </row>
    <row r="1199" spans="1:25" x14ac:dyDescent="0.3">
      <c r="A1199" t="s">
        <v>2403</v>
      </c>
      <c r="B1199" t="s">
        <v>2404</v>
      </c>
      <c r="C1199" s="7">
        <v>1.1000000000000001</v>
      </c>
      <c r="D1199" t="s">
        <v>10</v>
      </c>
      <c r="E1199" t="s">
        <v>11</v>
      </c>
      <c r="F1199" t="s">
        <v>2405</v>
      </c>
      <c r="H1199" t="s">
        <v>2406</v>
      </c>
      <c r="N1199">
        <v>40273</v>
      </c>
      <c r="P1199" s="8">
        <v>218.56666666666669</v>
      </c>
      <c r="Q1199" s="8">
        <v>212.9</v>
      </c>
      <c r="R1199" s="8"/>
      <c r="S1199" s="8"/>
      <c r="T1199" s="8"/>
      <c r="U1199" s="8"/>
      <c r="V1199" s="8">
        <v>220.9</v>
      </c>
      <c r="W1199" s="5"/>
      <c r="X1199" t="s">
        <v>14</v>
      </c>
      <c r="Y1199" s="9" t="s">
        <v>15</v>
      </c>
    </row>
    <row r="1200" spans="1:25" x14ac:dyDescent="0.3">
      <c r="A1200" t="s">
        <v>2407</v>
      </c>
      <c r="B1200" t="s">
        <v>701</v>
      </c>
      <c r="C1200" s="7">
        <v>1.7</v>
      </c>
      <c r="D1200" t="s">
        <v>10</v>
      </c>
      <c r="E1200" t="s">
        <v>11</v>
      </c>
      <c r="F1200" t="s">
        <v>2408</v>
      </c>
      <c r="H1200" t="s">
        <v>2409</v>
      </c>
      <c r="N1200">
        <v>40267</v>
      </c>
      <c r="P1200" s="8">
        <v>225.43333333333331</v>
      </c>
      <c r="Q1200" s="8">
        <v>220.33333333333334</v>
      </c>
      <c r="R1200" s="8"/>
      <c r="S1200" s="8"/>
      <c r="T1200" s="8"/>
      <c r="U1200" s="8"/>
      <c r="V1200" s="8">
        <v>228.19999999999996</v>
      </c>
      <c r="W1200" s="5"/>
      <c r="X1200" t="s">
        <v>14</v>
      </c>
      <c r="Y1200" s="9" t="s">
        <v>15</v>
      </c>
    </row>
    <row r="1201" spans="1:25" x14ac:dyDescent="0.3">
      <c r="A1201" t="s">
        <v>2410</v>
      </c>
      <c r="B1201" t="s">
        <v>2411</v>
      </c>
      <c r="C1201" s="7">
        <v>5.2</v>
      </c>
      <c r="D1201" t="s">
        <v>10</v>
      </c>
      <c r="E1201" t="s">
        <v>11</v>
      </c>
      <c r="F1201" t="s">
        <v>2412</v>
      </c>
      <c r="H1201" t="s">
        <v>2413</v>
      </c>
      <c r="N1201">
        <v>75590</v>
      </c>
      <c r="P1201" s="8">
        <v>202.06666666666669</v>
      </c>
      <c r="Q1201" s="8">
        <v>209.5</v>
      </c>
      <c r="R1201" s="8">
        <v>209.26666666666665</v>
      </c>
      <c r="S1201" s="8"/>
      <c r="T1201" s="8">
        <v>196.16666666666666</v>
      </c>
      <c r="U1201" s="8"/>
      <c r="V1201" s="8"/>
      <c r="W1201" s="5"/>
      <c r="X1201" t="s">
        <v>14</v>
      </c>
      <c r="Y1201" s="9" t="s">
        <v>15</v>
      </c>
    </row>
    <row r="1202" spans="1:25" x14ac:dyDescent="0.3">
      <c r="A1202" t="s">
        <v>2414</v>
      </c>
      <c r="B1202" t="s">
        <v>2415</v>
      </c>
      <c r="C1202" s="7">
        <v>4.2</v>
      </c>
      <c r="D1202" t="s">
        <v>10</v>
      </c>
      <c r="E1202" t="s">
        <v>11</v>
      </c>
      <c r="F1202" t="s">
        <v>2416</v>
      </c>
      <c r="H1202" t="s">
        <v>2417</v>
      </c>
      <c r="N1202">
        <v>40829</v>
      </c>
      <c r="P1202" s="8">
        <v>228.46666666666667</v>
      </c>
      <c r="Q1202" s="8">
        <v>225.13333333333333</v>
      </c>
      <c r="R1202" s="8"/>
      <c r="S1202" s="8"/>
      <c r="T1202" s="8">
        <v>225.36666666666667</v>
      </c>
      <c r="U1202" s="8"/>
      <c r="V1202" s="8"/>
      <c r="W1202" s="5"/>
      <c r="X1202" t="s">
        <v>14</v>
      </c>
      <c r="Y1202" s="9" t="s">
        <v>15</v>
      </c>
    </row>
    <row r="1203" spans="1:25" x14ac:dyDescent="0.3">
      <c r="A1203" t="s">
        <v>1623</v>
      </c>
      <c r="B1203" t="s">
        <v>1624</v>
      </c>
      <c r="C1203" s="7">
        <v>11.4</v>
      </c>
      <c r="D1203" t="s">
        <v>10</v>
      </c>
      <c r="E1203" t="s">
        <v>11</v>
      </c>
      <c r="F1203" t="s">
        <v>2418</v>
      </c>
      <c r="H1203" t="s">
        <v>1625</v>
      </c>
      <c r="N1203">
        <v>53977</v>
      </c>
      <c r="P1203" s="8">
        <v>287.93333333333334</v>
      </c>
      <c r="Q1203" s="8">
        <v>288.06666666666666</v>
      </c>
      <c r="R1203" s="8"/>
      <c r="S1203" s="8"/>
      <c r="T1203" s="8"/>
      <c r="U1203" s="8"/>
      <c r="V1203" s="8">
        <v>291.36666666666667</v>
      </c>
      <c r="W1203" s="5"/>
      <c r="X1203" t="s">
        <v>14</v>
      </c>
      <c r="Y1203" s="9" t="s">
        <v>15</v>
      </c>
    </row>
    <row r="1204" spans="1:25" x14ac:dyDescent="0.3">
      <c r="A1204" t="s">
        <v>2419</v>
      </c>
      <c r="B1204" t="s">
        <v>2420</v>
      </c>
      <c r="C1204" s="7">
        <v>6.3</v>
      </c>
      <c r="D1204" t="s">
        <v>10</v>
      </c>
      <c r="E1204" t="s">
        <v>11</v>
      </c>
      <c r="F1204" t="s">
        <v>2421</v>
      </c>
      <c r="H1204" t="s">
        <v>2422</v>
      </c>
      <c r="N1204">
        <v>587400</v>
      </c>
      <c r="P1204" s="8">
        <v>218.53333333333333</v>
      </c>
      <c r="Q1204" s="8"/>
      <c r="R1204" s="8"/>
      <c r="S1204" s="8"/>
      <c r="T1204" s="8">
        <v>179.23333333333335</v>
      </c>
      <c r="U1204" s="8"/>
      <c r="V1204" s="8"/>
      <c r="W1204" s="5"/>
      <c r="X1204" t="s">
        <v>14</v>
      </c>
      <c r="Y1204" s="9" t="s">
        <v>15</v>
      </c>
    </row>
    <row r="1205" spans="1:25" x14ac:dyDescent="0.3">
      <c r="A1205" t="s">
        <v>2423</v>
      </c>
      <c r="B1205" t="s">
        <v>275</v>
      </c>
      <c r="C1205" s="7">
        <v>7.4</v>
      </c>
      <c r="D1205" t="s">
        <v>10</v>
      </c>
      <c r="E1205" t="s">
        <v>11</v>
      </c>
      <c r="F1205" t="s">
        <v>2424</v>
      </c>
      <c r="H1205" t="s">
        <v>2425</v>
      </c>
      <c r="N1205">
        <v>3896</v>
      </c>
      <c r="P1205" s="8"/>
      <c r="Q1205" s="8"/>
      <c r="R1205" s="8"/>
      <c r="S1205" s="8">
        <v>208.5</v>
      </c>
      <c r="T1205" s="8"/>
      <c r="U1205" s="8"/>
      <c r="V1205" s="8"/>
      <c r="W1205" s="5"/>
      <c r="X1205" t="s">
        <v>14</v>
      </c>
      <c r="Y1205" s="9" t="s">
        <v>15</v>
      </c>
    </row>
    <row r="1206" spans="1:25" x14ac:dyDescent="0.3">
      <c r="A1206" t="s">
        <v>2426</v>
      </c>
      <c r="B1206" t="s">
        <v>2427</v>
      </c>
      <c r="C1206" s="7">
        <v>1.1000000000000001</v>
      </c>
      <c r="D1206" t="s">
        <v>10</v>
      </c>
      <c r="E1206" t="s">
        <v>11</v>
      </c>
      <c r="F1206" t="s">
        <v>2428</v>
      </c>
      <c r="H1206" t="s">
        <v>497</v>
      </c>
      <c r="N1206">
        <v>1968947</v>
      </c>
      <c r="P1206" s="8">
        <v>205.6</v>
      </c>
      <c r="Q1206" s="8"/>
      <c r="R1206" s="8"/>
      <c r="S1206" s="8"/>
      <c r="T1206" s="8">
        <v>209.36666666666667</v>
      </c>
      <c r="U1206" s="8"/>
      <c r="V1206" s="8"/>
      <c r="W1206" s="5"/>
      <c r="X1206" t="s">
        <v>14</v>
      </c>
      <c r="Y1206" s="9" t="s">
        <v>15</v>
      </c>
    </row>
    <row r="1207" spans="1:25" x14ac:dyDescent="0.3">
      <c r="A1207" t="s">
        <v>2429</v>
      </c>
      <c r="B1207" t="s">
        <v>2430</v>
      </c>
      <c r="C1207" s="7">
        <v>13.3</v>
      </c>
      <c r="D1207" t="s">
        <v>10</v>
      </c>
      <c r="E1207" t="s">
        <v>11</v>
      </c>
      <c r="F1207" t="s">
        <v>2431</v>
      </c>
      <c r="H1207" t="s">
        <v>2432</v>
      </c>
      <c r="N1207">
        <v>40032</v>
      </c>
      <c r="P1207" s="8">
        <v>292.43333333333334</v>
      </c>
      <c r="Q1207" s="8">
        <v>290.93333333333334</v>
      </c>
      <c r="R1207" s="8"/>
      <c r="S1207" s="8"/>
      <c r="T1207" s="8"/>
      <c r="U1207" s="8"/>
      <c r="V1207" s="8">
        <v>293.16666666666669</v>
      </c>
      <c r="W1207" s="5"/>
      <c r="X1207" t="s">
        <v>14</v>
      </c>
      <c r="Y1207" s="9" t="s">
        <v>15</v>
      </c>
    </row>
    <row r="1208" spans="1:25" x14ac:dyDescent="0.3">
      <c r="A1208" t="s">
        <v>2433</v>
      </c>
      <c r="B1208" t="s">
        <v>2434</v>
      </c>
      <c r="C1208" s="7">
        <v>10.8</v>
      </c>
      <c r="D1208" t="s">
        <v>10</v>
      </c>
      <c r="E1208" t="s">
        <v>11</v>
      </c>
      <c r="F1208" t="s">
        <v>2435</v>
      </c>
      <c r="H1208" t="s">
        <v>2436</v>
      </c>
      <c r="N1208">
        <v>1968950</v>
      </c>
      <c r="P1208" s="8">
        <v>290.73333333333335</v>
      </c>
      <c r="Q1208" s="8">
        <v>292.63333333333338</v>
      </c>
      <c r="R1208" s="8"/>
      <c r="S1208" s="8"/>
      <c r="T1208" s="8">
        <v>285.86666666666667</v>
      </c>
      <c r="U1208" s="8"/>
      <c r="V1208" s="8"/>
      <c r="W1208" s="5"/>
      <c r="X1208" t="s">
        <v>14</v>
      </c>
      <c r="Y1208" s="9" t="s">
        <v>15</v>
      </c>
    </row>
    <row r="1209" spans="1:25" x14ac:dyDescent="0.3">
      <c r="A1209" t="s">
        <v>2437</v>
      </c>
      <c r="B1209" t="s">
        <v>932</v>
      </c>
      <c r="C1209" s="7">
        <v>12.9</v>
      </c>
      <c r="D1209" t="s">
        <v>10</v>
      </c>
      <c r="E1209" t="s">
        <v>11</v>
      </c>
      <c r="F1209" t="s">
        <v>2438</v>
      </c>
      <c r="H1209" t="s">
        <v>2439</v>
      </c>
      <c r="N1209">
        <v>41608</v>
      </c>
      <c r="P1209" s="8">
        <v>286.33333333333331</v>
      </c>
      <c r="Q1209" s="8">
        <v>287.89999999999998</v>
      </c>
      <c r="R1209" s="8"/>
      <c r="S1209" s="8">
        <v>287.93333333333334</v>
      </c>
      <c r="T1209" s="8"/>
      <c r="U1209" s="8"/>
      <c r="V1209" s="8">
        <v>290.63333333333333</v>
      </c>
      <c r="W1209" s="5"/>
      <c r="X1209" t="s">
        <v>14</v>
      </c>
      <c r="Y1209" s="9" t="s">
        <v>15</v>
      </c>
    </row>
    <row r="1210" spans="1:25" x14ac:dyDescent="0.3">
      <c r="A1210" t="s">
        <v>2440</v>
      </c>
      <c r="B1210" t="s">
        <v>2441</v>
      </c>
      <c r="C1210" s="7">
        <v>8</v>
      </c>
      <c r="D1210" t="s">
        <v>10</v>
      </c>
      <c r="E1210" t="s">
        <v>11</v>
      </c>
      <c r="F1210" t="s">
        <v>2442</v>
      </c>
      <c r="H1210" t="s">
        <v>2443</v>
      </c>
      <c r="N1210">
        <v>43404</v>
      </c>
      <c r="P1210" s="8">
        <v>226.36666666666667</v>
      </c>
      <c r="Q1210" s="8">
        <v>276.43333333333334</v>
      </c>
      <c r="R1210" s="8"/>
      <c r="S1210" s="8">
        <v>230.20000000000002</v>
      </c>
      <c r="T1210" s="8">
        <v>231.19999999999996</v>
      </c>
      <c r="U1210" s="8">
        <v>224.63333333333333</v>
      </c>
      <c r="V1210" s="8">
        <v>230.36666666666667</v>
      </c>
      <c r="W1210" s="5"/>
      <c r="X1210" t="s">
        <v>14</v>
      </c>
      <c r="Y1210" s="9" t="s">
        <v>15</v>
      </c>
    </row>
    <row r="1211" spans="1:25" x14ac:dyDescent="0.3">
      <c r="A1211" t="s">
        <v>2444</v>
      </c>
      <c r="B1211" t="s">
        <v>1850</v>
      </c>
      <c r="C1211" s="7">
        <v>3.7</v>
      </c>
      <c r="D1211" t="s">
        <v>10</v>
      </c>
      <c r="E1211" t="s">
        <v>11</v>
      </c>
      <c r="F1211" t="s">
        <v>2445</v>
      </c>
      <c r="H1211" t="s">
        <v>2446</v>
      </c>
      <c r="N1211">
        <v>1968949</v>
      </c>
      <c r="P1211" s="8">
        <v>233.6</v>
      </c>
      <c r="Q1211" s="8">
        <v>229.03333333333333</v>
      </c>
      <c r="R1211" s="8"/>
      <c r="S1211" s="8"/>
      <c r="T1211" s="8"/>
      <c r="U1211" s="8">
        <v>231.93333333333331</v>
      </c>
      <c r="V1211" s="8">
        <v>234.6</v>
      </c>
      <c r="W1211" s="5"/>
      <c r="X1211" t="s">
        <v>14</v>
      </c>
      <c r="Y1211" s="9" t="s">
        <v>15</v>
      </c>
    </row>
    <row r="1212" spans="1:25" x14ac:dyDescent="0.3">
      <c r="A1212" t="s">
        <v>2447</v>
      </c>
      <c r="B1212" t="s">
        <v>2448</v>
      </c>
      <c r="C1212" s="7">
        <v>7.2</v>
      </c>
      <c r="D1212" t="s">
        <v>10</v>
      </c>
      <c r="E1212" t="s">
        <v>11</v>
      </c>
      <c r="F1212" t="s">
        <v>2449</v>
      </c>
      <c r="H1212" t="s">
        <v>2450</v>
      </c>
      <c r="N1212">
        <v>624464</v>
      </c>
      <c r="P1212" s="8">
        <v>231.9</v>
      </c>
      <c r="Q1212" s="8">
        <v>230.79999999999998</v>
      </c>
      <c r="R1212" s="8"/>
      <c r="S1212" s="8">
        <v>231.19999999999996</v>
      </c>
      <c r="T1212" s="8">
        <v>232.30000000000004</v>
      </c>
      <c r="U1212" s="8">
        <v>226.79999999999998</v>
      </c>
      <c r="V1212" s="8">
        <v>231.63333333333333</v>
      </c>
      <c r="W1212" s="5"/>
      <c r="X1212" t="s">
        <v>14</v>
      </c>
      <c r="Y1212" s="9" t="s">
        <v>15</v>
      </c>
    </row>
    <row r="1213" spans="1:25" x14ac:dyDescent="0.3">
      <c r="A1213" s="10" t="s">
        <v>80</v>
      </c>
      <c r="B1213" s="10" t="s">
        <v>81</v>
      </c>
      <c r="C1213" s="11">
        <v>0.2</v>
      </c>
      <c r="D1213" s="10" t="s">
        <v>10</v>
      </c>
      <c r="E1213" s="10"/>
      <c r="F1213" s="10"/>
      <c r="G1213" s="10"/>
      <c r="H1213" s="12"/>
      <c r="I1213" s="10"/>
      <c r="J1213" s="10"/>
      <c r="K1213" s="10"/>
      <c r="L1213" s="10"/>
      <c r="M1213" s="10"/>
      <c r="N1213" s="10"/>
      <c r="O1213" s="10"/>
      <c r="P1213" s="10"/>
      <c r="Q1213" s="13">
        <v>153.6</v>
      </c>
      <c r="R1213" s="10"/>
      <c r="S1213" s="10"/>
      <c r="T1213" s="13"/>
      <c r="U1213" s="13"/>
      <c r="V1213" s="13"/>
      <c r="W1213" s="13">
        <f>(153.73-Q1213)*100/153.73</f>
        <v>8.4563845703503199E-2</v>
      </c>
      <c r="X1213" s="10" t="s">
        <v>14</v>
      </c>
      <c r="Y1213" s="10"/>
    </row>
    <row r="1214" spans="1:25" x14ac:dyDescent="0.3">
      <c r="A1214" s="10" t="s">
        <v>82</v>
      </c>
      <c r="B1214" s="10" t="s">
        <v>83</v>
      </c>
      <c r="C1214" s="11">
        <v>0.1</v>
      </c>
      <c r="D1214" s="10" t="s">
        <v>10</v>
      </c>
      <c r="E1214" s="10"/>
      <c r="F1214" s="10"/>
      <c r="G1214" s="10"/>
      <c r="H1214" s="12"/>
      <c r="I1214" s="10"/>
      <c r="J1214" s="10"/>
      <c r="K1214" s="10"/>
      <c r="L1214" s="10"/>
      <c r="M1214" s="10"/>
      <c r="N1214" s="10"/>
      <c r="O1214" s="10"/>
      <c r="P1214" s="10"/>
      <c r="Q1214" s="13">
        <v>203.6</v>
      </c>
      <c r="R1214" s="10"/>
      <c r="S1214" s="10"/>
      <c r="T1214" s="13"/>
      <c r="U1214" s="13"/>
      <c r="V1214" s="13"/>
      <c r="W1214" s="13">
        <f>(Q1214-202.96)*100/202.96</f>
        <v>0.31533307055576781</v>
      </c>
      <c r="X1214" s="10" t="s">
        <v>14</v>
      </c>
      <c r="Y1214" s="10"/>
    </row>
    <row r="1215" spans="1:25" x14ac:dyDescent="0.3">
      <c r="A1215" s="10" t="s">
        <v>84</v>
      </c>
      <c r="B1215" s="10" t="s">
        <v>85</v>
      </c>
      <c r="C1215" s="11">
        <v>0.1</v>
      </c>
      <c r="D1215" s="10" t="s">
        <v>10</v>
      </c>
      <c r="E1215" s="10"/>
      <c r="F1215" s="10"/>
      <c r="G1215" s="10"/>
      <c r="H1215" s="12"/>
      <c r="I1215" s="10"/>
      <c r="J1215" s="10"/>
      <c r="K1215" s="10"/>
      <c r="L1215" s="10"/>
      <c r="M1215" s="10"/>
      <c r="N1215" s="10"/>
      <c r="O1215" s="10"/>
      <c r="P1215" s="10"/>
      <c r="Q1215" s="13">
        <v>242.96666666666667</v>
      </c>
      <c r="R1215" s="10"/>
      <c r="S1215" s="10"/>
      <c r="T1215" s="13"/>
      <c r="U1215" s="13"/>
      <c r="V1215" s="13"/>
      <c r="W1215" s="13">
        <f>(243.64-Q1215)*100/243.64</f>
        <v>0.2763640343676399</v>
      </c>
      <c r="X1215" s="10" t="s">
        <v>14</v>
      </c>
      <c r="Y1215" s="10"/>
    </row>
    <row r="1216" spans="1:25" x14ac:dyDescent="0.3">
      <c r="A1216" s="14" t="s">
        <v>86</v>
      </c>
      <c r="B1216" s="14" t="s">
        <v>81</v>
      </c>
      <c r="C1216" s="15">
        <v>0.2</v>
      </c>
      <c r="D1216" s="14" t="s">
        <v>10</v>
      </c>
      <c r="E1216" s="14"/>
      <c r="F1216" s="14"/>
      <c r="G1216" s="14"/>
      <c r="H1216" s="16"/>
      <c r="I1216" s="14"/>
      <c r="J1216" s="14"/>
      <c r="K1216" s="14"/>
      <c r="L1216" s="14"/>
      <c r="M1216" s="14"/>
      <c r="N1216" s="14"/>
      <c r="O1216" s="14"/>
      <c r="P1216" s="14"/>
      <c r="Q1216" s="17">
        <v>153.4</v>
      </c>
      <c r="R1216" s="14"/>
      <c r="S1216" s="14"/>
      <c r="T1216" s="17"/>
      <c r="U1216" s="17"/>
      <c r="V1216" s="17"/>
      <c r="W1216" s="17">
        <f>(153.73-Q1216)*100/153.73</f>
        <v>0.21466206986273603</v>
      </c>
      <c r="X1216" s="14" t="s">
        <v>14</v>
      </c>
      <c r="Y1216" s="14"/>
    </row>
    <row r="1217" spans="1:25" x14ac:dyDescent="0.3">
      <c r="A1217" s="14" t="s">
        <v>87</v>
      </c>
      <c r="B1217" s="14" t="s">
        <v>83</v>
      </c>
      <c r="C1217" s="15">
        <v>0.1</v>
      </c>
      <c r="D1217" s="14" t="s">
        <v>10</v>
      </c>
      <c r="E1217" s="14"/>
      <c r="F1217" s="14"/>
      <c r="G1217" s="14"/>
      <c r="H1217" s="16"/>
      <c r="I1217" s="14"/>
      <c r="J1217" s="14"/>
      <c r="K1217" s="14"/>
      <c r="L1217" s="14"/>
      <c r="M1217" s="14"/>
      <c r="N1217" s="14"/>
      <c r="O1217" s="14"/>
      <c r="P1217" s="14"/>
      <c r="Q1217" s="17">
        <v>204.1</v>
      </c>
      <c r="R1217" s="14"/>
      <c r="S1217" s="14"/>
      <c r="T1217" s="17"/>
      <c r="U1217" s="17"/>
      <c r="V1217" s="17"/>
      <c r="W1217" s="17">
        <f>(Q1217-202.96)*100/202.96</f>
        <v>0.56168703192746661</v>
      </c>
      <c r="X1217" s="14" t="s">
        <v>14</v>
      </c>
      <c r="Y1217" s="14"/>
    </row>
    <row r="1218" spans="1:25" x14ac:dyDescent="0.3">
      <c r="A1218" s="14" t="s">
        <v>88</v>
      </c>
      <c r="B1218" s="14" t="s">
        <v>85</v>
      </c>
      <c r="C1218" s="15">
        <v>0.1</v>
      </c>
      <c r="D1218" s="14" t="s">
        <v>10</v>
      </c>
      <c r="E1218" s="14"/>
      <c r="F1218" s="14"/>
      <c r="G1218" s="14"/>
      <c r="H1218" s="16"/>
      <c r="I1218" s="14"/>
      <c r="J1218" s="14"/>
      <c r="K1218" s="14"/>
      <c r="L1218" s="14"/>
      <c r="M1218" s="14"/>
      <c r="N1218" s="14"/>
      <c r="O1218" s="14"/>
      <c r="P1218" s="14"/>
      <c r="Q1218" s="17">
        <v>244.30000000000004</v>
      </c>
      <c r="R1218" s="14"/>
      <c r="S1218" s="14"/>
      <c r="T1218" s="17"/>
      <c r="U1218" s="17"/>
      <c r="V1218" s="17"/>
      <c r="W1218" s="17">
        <f>(Q1218-243.64)*100/243.64</f>
        <v>0.27089147923167523</v>
      </c>
      <c r="X1218" s="14" t="s">
        <v>14</v>
      </c>
      <c r="Y1218" s="14"/>
    </row>
    <row r="1219" spans="1:25" x14ac:dyDescent="0.3">
      <c r="A1219" s="10" t="s">
        <v>89</v>
      </c>
      <c r="B1219" s="10" t="s">
        <v>90</v>
      </c>
      <c r="C1219" s="11">
        <v>0.1</v>
      </c>
      <c r="D1219" s="10"/>
      <c r="E1219" s="10" t="s">
        <v>11</v>
      </c>
      <c r="F1219" s="10"/>
      <c r="G1219" s="10"/>
      <c r="H1219" s="12"/>
      <c r="I1219" s="10"/>
      <c r="J1219" s="10"/>
      <c r="K1219" s="10"/>
      <c r="L1219" s="10"/>
      <c r="M1219" s="10"/>
      <c r="N1219" s="10"/>
      <c r="O1219" s="10"/>
      <c r="P1219" s="10"/>
      <c r="Q1219" s="13">
        <v>140.03333333333333</v>
      </c>
      <c r="R1219" s="10"/>
      <c r="S1219" s="10"/>
      <c r="T1219" s="13"/>
      <c r="U1219" s="13"/>
      <c r="V1219" s="13"/>
      <c r="W1219" s="13">
        <f>(140.1-140.04)*100/140.04</f>
        <v>4.2844901456728278E-2</v>
      </c>
      <c r="X1219" s="10" t="s">
        <v>14</v>
      </c>
      <c r="Y1219" s="10"/>
    </row>
    <row r="1220" spans="1:25" x14ac:dyDescent="0.3">
      <c r="A1220" s="10" t="s">
        <v>91</v>
      </c>
      <c r="B1220" s="10" t="s">
        <v>92</v>
      </c>
      <c r="C1220" s="11">
        <v>0.1</v>
      </c>
      <c r="D1220" s="10"/>
      <c r="E1220" s="10" t="s">
        <v>11</v>
      </c>
      <c r="F1220" s="10"/>
      <c r="G1220" s="10"/>
      <c r="H1220" s="12"/>
      <c r="I1220" s="10"/>
      <c r="J1220" s="10"/>
      <c r="K1220" s="10"/>
      <c r="L1220" s="10"/>
      <c r="M1220" s="10"/>
      <c r="N1220" s="10"/>
      <c r="O1220" s="10"/>
      <c r="P1220" s="10"/>
      <c r="Q1220" s="13">
        <v>180.73333333333335</v>
      </c>
      <c r="R1220" s="10"/>
      <c r="S1220" s="10"/>
      <c r="T1220" s="13"/>
      <c r="U1220" s="13"/>
      <c r="V1220" s="13"/>
      <c r="W1220" s="13">
        <f>(180.77-180.7)*100/180.77</f>
        <v>3.8723239475588644E-2</v>
      </c>
      <c r="X1220" s="10" t="s">
        <v>14</v>
      </c>
      <c r="Y1220" s="10"/>
    </row>
    <row r="1221" spans="1:25" x14ac:dyDescent="0.3">
      <c r="A1221" s="10" t="s">
        <v>93</v>
      </c>
      <c r="B1221" s="10" t="s">
        <v>94</v>
      </c>
      <c r="C1221" s="11">
        <v>0.1</v>
      </c>
      <c r="D1221" s="10"/>
      <c r="E1221" s="10" t="s">
        <v>11</v>
      </c>
      <c r="F1221" s="10"/>
      <c r="G1221" s="10"/>
      <c r="H1221" s="12"/>
      <c r="I1221" s="10"/>
      <c r="J1221" s="10"/>
      <c r="K1221" s="10"/>
      <c r="L1221" s="10"/>
      <c r="M1221" s="10"/>
      <c r="N1221" s="10"/>
      <c r="O1221" s="10"/>
      <c r="P1221" s="10"/>
      <c r="Q1221" s="13">
        <v>245.23333333333335</v>
      </c>
      <c r="R1221" s="10"/>
      <c r="S1221" s="10"/>
      <c r="T1221" s="13"/>
      <c r="U1221" s="13"/>
      <c r="V1221" s="13"/>
      <c r="W1221" s="13">
        <f>(255.37-255.34)*100/255.34</f>
        <v>1.1749040495026685E-2</v>
      </c>
      <c r="X1221" s="10" t="s">
        <v>14</v>
      </c>
      <c r="Y1221" s="10"/>
    </row>
    <row r="1222" spans="1:25" x14ac:dyDescent="0.3">
      <c r="A1222" s="14" t="s">
        <v>95</v>
      </c>
      <c r="B1222" s="14" t="s">
        <v>90</v>
      </c>
      <c r="C1222" s="15">
        <v>0.1</v>
      </c>
      <c r="D1222" s="14"/>
      <c r="E1222" s="14" t="s">
        <v>11</v>
      </c>
      <c r="F1222" s="14"/>
      <c r="G1222" s="14"/>
      <c r="H1222" s="16"/>
      <c r="I1222" s="14"/>
      <c r="J1222" s="14"/>
      <c r="K1222" s="14"/>
      <c r="L1222" s="14"/>
      <c r="M1222" s="14"/>
      <c r="N1222" s="14"/>
      <c r="O1222" s="14"/>
      <c r="P1222" s="14"/>
      <c r="Q1222" s="17">
        <v>139.33333333333334</v>
      </c>
      <c r="R1222" s="14"/>
      <c r="S1222" s="14"/>
      <c r="T1222" s="17"/>
      <c r="U1222" s="17"/>
      <c r="V1222" s="17"/>
      <c r="W1222" s="17">
        <f>(140.04-Q1222)*100/140.04</f>
        <v>0.50461772826810147</v>
      </c>
      <c r="X1222" s="14" t="s">
        <v>14</v>
      </c>
      <c r="Y1222" s="14"/>
    </row>
    <row r="1223" spans="1:25" x14ac:dyDescent="0.3">
      <c r="A1223" s="14" t="s">
        <v>96</v>
      </c>
      <c r="B1223" s="14" t="s">
        <v>92</v>
      </c>
      <c r="C1223" s="15">
        <v>0.1</v>
      </c>
      <c r="D1223" s="14"/>
      <c r="E1223" s="14" t="s">
        <v>11</v>
      </c>
      <c r="F1223" s="14"/>
      <c r="G1223" s="14"/>
      <c r="H1223" s="16"/>
      <c r="I1223" s="14"/>
      <c r="J1223" s="14"/>
      <c r="K1223" s="14"/>
      <c r="L1223" s="14"/>
      <c r="M1223" s="14"/>
      <c r="N1223" s="14"/>
      <c r="O1223" s="14"/>
      <c r="P1223" s="14"/>
      <c r="Q1223" s="17">
        <v>179.76666666666665</v>
      </c>
      <c r="R1223" s="14"/>
      <c r="S1223" s="14"/>
      <c r="T1223" s="17"/>
      <c r="U1223" s="17"/>
      <c r="V1223" s="17"/>
      <c r="W1223" s="17">
        <f>(180.77-Q1223)*100/180.77</f>
        <v>0.5550330991499467</v>
      </c>
      <c r="X1223" s="14" t="s">
        <v>14</v>
      </c>
      <c r="Y1223" s="14"/>
    </row>
    <row r="1224" spans="1:25" x14ac:dyDescent="0.3">
      <c r="A1224" s="14" t="s">
        <v>97</v>
      </c>
      <c r="B1224" s="14" t="s">
        <v>94</v>
      </c>
      <c r="C1224" s="15">
        <v>0.1</v>
      </c>
      <c r="D1224" s="14"/>
      <c r="E1224" s="14" t="s">
        <v>11</v>
      </c>
      <c r="F1224" s="14"/>
      <c r="G1224" s="14"/>
      <c r="H1224" s="16"/>
      <c r="I1224" s="14"/>
      <c r="J1224" s="14"/>
      <c r="K1224" s="14"/>
      <c r="L1224" s="14"/>
      <c r="M1224" s="14"/>
      <c r="N1224" s="14"/>
      <c r="O1224" s="14"/>
      <c r="P1224" s="14"/>
      <c r="Q1224" s="17">
        <v>253.80000000000004</v>
      </c>
      <c r="R1224" s="14"/>
      <c r="S1224" s="14"/>
      <c r="T1224" s="17"/>
      <c r="U1224" s="17"/>
      <c r="V1224" s="17"/>
      <c r="W1224" s="17">
        <f>(255.34-Q1224)*100/255.34</f>
        <v>0.6031174120779994</v>
      </c>
      <c r="X1224" s="14" t="s">
        <v>14</v>
      </c>
      <c r="Y1224" s="14"/>
    </row>
    <row r="1225" spans="1:25" x14ac:dyDescent="0.3">
      <c r="A1225" t="s">
        <v>2451</v>
      </c>
      <c r="B1225" t="s">
        <v>2452</v>
      </c>
      <c r="C1225" s="7">
        <v>1</v>
      </c>
      <c r="D1225" t="s">
        <v>10</v>
      </c>
      <c r="E1225" t="s">
        <v>11</v>
      </c>
      <c r="F1225" t="s">
        <v>2453</v>
      </c>
      <c r="H1225" t="s">
        <v>2454</v>
      </c>
      <c r="N1225">
        <v>40805</v>
      </c>
      <c r="P1225" s="8">
        <v>208.80000000000004</v>
      </c>
      <c r="Q1225" s="8">
        <v>205.96666666666667</v>
      </c>
      <c r="R1225" s="8"/>
      <c r="S1225" s="8"/>
      <c r="T1225" s="8">
        <v>211.1</v>
      </c>
      <c r="U1225" s="8"/>
      <c r="V1225" s="8"/>
      <c r="W1225" s="5"/>
      <c r="X1225" t="s">
        <v>14</v>
      </c>
      <c r="Y1225" s="9" t="s">
        <v>15</v>
      </c>
    </row>
    <row r="1226" spans="1:25" x14ac:dyDescent="0.3">
      <c r="A1226" t="s">
        <v>2455</v>
      </c>
      <c r="B1226" t="s">
        <v>2456</v>
      </c>
      <c r="C1226" s="7">
        <v>0.9</v>
      </c>
      <c r="D1226" t="s">
        <v>10</v>
      </c>
      <c r="E1226" t="s">
        <v>11</v>
      </c>
      <c r="F1226" t="s">
        <v>2457</v>
      </c>
      <c r="H1226" t="s">
        <v>2458</v>
      </c>
      <c r="N1226">
        <v>40330</v>
      </c>
      <c r="P1226" s="8">
        <v>200.19999999999996</v>
      </c>
      <c r="Q1226" s="8">
        <v>195.69999999999996</v>
      </c>
      <c r="R1226" s="8"/>
      <c r="S1226" s="8"/>
      <c r="T1226" s="8"/>
      <c r="U1226" s="8"/>
      <c r="V1226" s="8">
        <v>208.43333333333331</v>
      </c>
      <c r="W1226" s="5"/>
      <c r="X1226" t="s">
        <v>14</v>
      </c>
      <c r="Y1226" s="9" t="s">
        <v>15</v>
      </c>
    </row>
    <row r="1227" spans="1:25" x14ac:dyDescent="0.3">
      <c r="A1227" t="s">
        <v>2459</v>
      </c>
      <c r="B1227" t="s">
        <v>1696</v>
      </c>
      <c r="C1227" s="7">
        <v>9.3000000000000007</v>
      </c>
      <c r="D1227" t="s">
        <v>10</v>
      </c>
      <c r="E1227" t="s">
        <v>11</v>
      </c>
      <c r="F1227" t="s">
        <v>2460</v>
      </c>
      <c r="H1227" t="s">
        <v>2461</v>
      </c>
      <c r="N1227">
        <v>1968860</v>
      </c>
      <c r="P1227" s="8">
        <v>245.66666666666666</v>
      </c>
      <c r="Q1227" s="8">
        <v>245.03333333333333</v>
      </c>
      <c r="R1227" s="8"/>
      <c r="S1227" s="8">
        <v>244.83333333333334</v>
      </c>
      <c r="T1227" s="8">
        <v>246.9</v>
      </c>
      <c r="U1227" s="8">
        <v>241.19999999999996</v>
      </c>
      <c r="V1227" s="8">
        <v>246.23333333333335</v>
      </c>
      <c r="W1227" s="5"/>
      <c r="X1227" t="s">
        <v>14</v>
      </c>
      <c r="Y1227" s="9" t="s">
        <v>15</v>
      </c>
    </row>
    <row r="1228" spans="1:25" x14ac:dyDescent="0.3">
      <c r="A1228" t="s">
        <v>2462</v>
      </c>
      <c r="B1228" t="s">
        <v>2463</v>
      </c>
      <c r="C1228" s="7">
        <v>10.7</v>
      </c>
      <c r="D1228" t="s">
        <v>10</v>
      </c>
      <c r="E1228" t="s">
        <v>11</v>
      </c>
      <c r="F1228" t="s">
        <v>2464</v>
      </c>
      <c r="H1228" t="s">
        <v>2465</v>
      </c>
      <c r="N1228">
        <v>80135</v>
      </c>
      <c r="P1228" s="8"/>
      <c r="Q1228" s="8">
        <v>295.16666666666669</v>
      </c>
      <c r="R1228" s="8">
        <v>295.13333333333333</v>
      </c>
      <c r="S1228" s="8"/>
      <c r="T1228" s="8">
        <v>288</v>
      </c>
      <c r="U1228" s="8"/>
      <c r="V1228" s="8"/>
      <c r="W1228" s="5"/>
      <c r="X1228" t="s">
        <v>14</v>
      </c>
      <c r="Y1228" s="9" t="s">
        <v>15</v>
      </c>
    </row>
    <row r="1229" spans="1:25" x14ac:dyDescent="0.3">
      <c r="A1229" t="s">
        <v>2466</v>
      </c>
      <c r="B1229" t="s">
        <v>2467</v>
      </c>
      <c r="C1229" s="7">
        <v>6.2</v>
      </c>
      <c r="D1229" t="s">
        <v>10</v>
      </c>
      <c r="E1229" t="s">
        <v>11</v>
      </c>
      <c r="F1229" t="s">
        <v>2468</v>
      </c>
      <c r="H1229" t="s">
        <v>2469</v>
      </c>
      <c r="N1229">
        <v>24082</v>
      </c>
      <c r="P1229" s="8"/>
      <c r="Q1229" s="8"/>
      <c r="R1229" s="8"/>
      <c r="S1229" s="8">
        <v>210.86666666666667</v>
      </c>
      <c r="T1229" s="8">
        <v>204.96666666666667</v>
      </c>
      <c r="U1229" s="8"/>
      <c r="V1229" s="8"/>
      <c r="W1229" s="5"/>
      <c r="X1229" t="s">
        <v>14</v>
      </c>
      <c r="Y1229" s="9" t="s">
        <v>15</v>
      </c>
    </row>
    <row r="1230" spans="1:25" x14ac:dyDescent="0.3">
      <c r="A1230" t="s">
        <v>2470</v>
      </c>
      <c r="B1230" t="s">
        <v>2172</v>
      </c>
      <c r="C1230" s="7">
        <v>14.9</v>
      </c>
      <c r="D1230" t="s">
        <v>10</v>
      </c>
      <c r="E1230" t="s">
        <v>11</v>
      </c>
      <c r="F1230" t="s">
        <v>2471</v>
      </c>
      <c r="H1230" t="s">
        <v>2472</v>
      </c>
      <c r="N1230">
        <v>1968957</v>
      </c>
      <c r="P1230" s="8">
        <v>304.20000000000005</v>
      </c>
      <c r="Q1230" s="8">
        <v>301.76666666666665</v>
      </c>
      <c r="R1230" s="8"/>
      <c r="S1230" s="8"/>
      <c r="T1230" s="8"/>
      <c r="U1230" s="8"/>
      <c r="V1230" s="8">
        <v>304.60000000000002</v>
      </c>
      <c r="W1230" s="5"/>
      <c r="X1230" t="s">
        <v>14</v>
      </c>
      <c r="Y1230" s="9" t="s">
        <v>15</v>
      </c>
    </row>
    <row r="1231" spans="1:25" x14ac:dyDescent="0.3">
      <c r="A1231" t="s">
        <v>2473</v>
      </c>
      <c r="B1231" t="s">
        <v>1348</v>
      </c>
      <c r="C1231" s="7">
        <v>6.6</v>
      </c>
      <c r="D1231" t="s">
        <v>10</v>
      </c>
      <c r="E1231" t="s">
        <v>11</v>
      </c>
      <c r="F1231" t="s">
        <v>2474</v>
      </c>
      <c r="H1231" t="s">
        <v>2475</v>
      </c>
      <c r="N1231">
        <v>4251</v>
      </c>
      <c r="P1231" s="8">
        <v>197.9</v>
      </c>
      <c r="Q1231" s="8"/>
      <c r="R1231" s="8"/>
      <c r="S1231" s="8"/>
      <c r="T1231" s="8"/>
      <c r="U1231" s="8"/>
      <c r="V1231" s="8">
        <v>204.56666666666669</v>
      </c>
      <c r="W1231" s="5"/>
      <c r="X1231" t="s">
        <v>14</v>
      </c>
      <c r="Y1231" s="9" t="s">
        <v>15</v>
      </c>
    </row>
    <row r="1232" spans="1:25" x14ac:dyDescent="0.3">
      <c r="A1232" t="s">
        <v>2476</v>
      </c>
      <c r="B1232" t="s">
        <v>867</v>
      </c>
      <c r="C1232" s="7">
        <v>12.3</v>
      </c>
      <c r="D1232" t="s">
        <v>10</v>
      </c>
      <c r="E1232" t="s">
        <v>11</v>
      </c>
      <c r="F1232" t="s">
        <v>2477</v>
      </c>
      <c r="H1232" t="s">
        <v>2478</v>
      </c>
      <c r="N1232">
        <v>1968953</v>
      </c>
      <c r="P1232" s="8">
        <v>279.03333333333336</v>
      </c>
      <c r="Q1232" s="8">
        <v>282.2</v>
      </c>
      <c r="R1232" s="8">
        <v>281.86666666666667</v>
      </c>
      <c r="S1232" s="8"/>
      <c r="T1232" s="8">
        <v>266.33333333333331</v>
      </c>
      <c r="U1232" s="8"/>
      <c r="V1232" s="8"/>
      <c r="W1232" s="5"/>
      <c r="X1232" t="s">
        <v>14</v>
      </c>
      <c r="Y1232" s="9" t="s">
        <v>15</v>
      </c>
    </row>
    <row r="1233" spans="1:25" x14ac:dyDescent="0.3">
      <c r="A1233" t="s">
        <v>2479</v>
      </c>
      <c r="B1233" t="s">
        <v>2480</v>
      </c>
      <c r="C1233" s="7">
        <v>18</v>
      </c>
      <c r="D1233" t="s">
        <v>10</v>
      </c>
      <c r="E1233" t="s">
        <v>11</v>
      </c>
      <c r="F1233" t="s">
        <v>2481</v>
      </c>
      <c r="H1233" t="s">
        <v>2482</v>
      </c>
      <c r="N1233">
        <v>1968955</v>
      </c>
      <c r="P1233" s="8">
        <v>315.66666666666669</v>
      </c>
      <c r="Q1233" s="8">
        <v>317.89999999999998</v>
      </c>
      <c r="R1233" s="8"/>
      <c r="S1233" s="8">
        <v>317.76666666666671</v>
      </c>
      <c r="T1233" s="8"/>
      <c r="U1233" s="8"/>
      <c r="V1233" s="8">
        <v>319.13333333333333</v>
      </c>
      <c r="W1233" s="5"/>
      <c r="X1233" t="s">
        <v>14</v>
      </c>
      <c r="Y1233" s="9" t="s">
        <v>15</v>
      </c>
    </row>
    <row r="1234" spans="1:25" x14ac:dyDescent="0.3">
      <c r="A1234" t="s">
        <v>2483</v>
      </c>
      <c r="B1234" t="s">
        <v>2484</v>
      </c>
      <c r="C1234" s="7">
        <v>17.899999999999999</v>
      </c>
      <c r="D1234" t="s">
        <v>10</v>
      </c>
      <c r="E1234" t="s">
        <v>11</v>
      </c>
      <c r="F1234" t="s">
        <v>2485</v>
      </c>
      <c r="H1234" t="s">
        <v>2486</v>
      </c>
      <c r="N1234">
        <v>59991</v>
      </c>
      <c r="P1234" s="8"/>
      <c r="Q1234" s="8">
        <v>320.13333333333327</v>
      </c>
      <c r="R1234" s="8"/>
      <c r="S1234" s="8"/>
      <c r="T1234" s="8"/>
      <c r="U1234" s="8"/>
      <c r="V1234" s="8">
        <v>323.63333333333338</v>
      </c>
      <c r="W1234" s="5"/>
      <c r="X1234" t="s">
        <v>14</v>
      </c>
      <c r="Y1234" s="9" t="s">
        <v>15</v>
      </c>
    </row>
    <row r="1235" spans="1:25" x14ac:dyDescent="0.3">
      <c r="A1235" t="s">
        <v>2487</v>
      </c>
      <c r="B1235" t="s">
        <v>2488</v>
      </c>
      <c r="C1235" s="7">
        <v>17.8</v>
      </c>
      <c r="D1235" t="s">
        <v>10</v>
      </c>
      <c r="E1235" t="s">
        <v>11</v>
      </c>
      <c r="F1235" t="s">
        <v>2489</v>
      </c>
      <c r="H1235" t="s">
        <v>2490</v>
      </c>
      <c r="N1235">
        <v>60262</v>
      </c>
      <c r="P1235" s="8">
        <v>328.7</v>
      </c>
      <c r="Q1235" s="8">
        <v>325.73333333333335</v>
      </c>
      <c r="R1235" s="8"/>
      <c r="S1235" s="8"/>
      <c r="T1235" s="8"/>
      <c r="U1235" s="8"/>
      <c r="V1235" s="8">
        <v>331.13333333333333</v>
      </c>
      <c r="W1235" s="5"/>
      <c r="X1235" t="s">
        <v>14</v>
      </c>
      <c r="Y1235" s="9" t="s">
        <v>15</v>
      </c>
    </row>
    <row r="1236" spans="1:25" x14ac:dyDescent="0.3">
      <c r="A1236" t="s">
        <v>2491</v>
      </c>
      <c r="B1236" t="s">
        <v>385</v>
      </c>
      <c r="C1236" s="7">
        <v>1.3</v>
      </c>
      <c r="D1236" t="s">
        <v>10</v>
      </c>
      <c r="E1236" t="s">
        <v>11</v>
      </c>
      <c r="F1236" t="s">
        <v>2492</v>
      </c>
      <c r="H1236" t="s">
        <v>2493</v>
      </c>
      <c r="N1236">
        <v>5491</v>
      </c>
      <c r="P1236" s="8">
        <v>204.06666666666669</v>
      </c>
      <c r="Q1236" s="8">
        <v>203.5</v>
      </c>
      <c r="R1236" s="8">
        <v>203.1</v>
      </c>
      <c r="S1236" s="8"/>
      <c r="T1236" s="8">
        <v>204.26666666666665</v>
      </c>
      <c r="U1236" s="8"/>
      <c r="V1236" s="8"/>
      <c r="W1236" s="5"/>
      <c r="X1236" t="s">
        <v>14</v>
      </c>
      <c r="Y1236" s="9" t="s">
        <v>15</v>
      </c>
    </row>
    <row r="1237" spans="1:25" x14ac:dyDescent="0.3">
      <c r="A1237" t="s">
        <v>2494</v>
      </c>
      <c r="B1237" t="s">
        <v>2495</v>
      </c>
      <c r="C1237" s="7">
        <v>16.899999999999999</v>
      </c>
      <c r="D1237" t="s">
        <v>10</v>
      </c>
      <c r="E1237" t="s">
        <v>11</v>
      </c>
      <c r="F1237" t="s">
        <v>2496</v>
      </c>
      <c r="H1237" t="s">
        <v>2497</v>
      </c>
      <c r="N1237">
        <v>103339</v>
      </c>
      <c r="P1237" s="8">
        <v>309.46666666666664</v>
      </c>
      <c r="Q1237" s="8"/>
      <c r="R1237" s="8">
        <v>311.29999999999995</v>
      </c>
      <c r="S1237" s="8"/>
      <c r="T1237" s="8"/>
      <c r="U1237" s="8"/>
      <c r="V1237" s="8">
        <v>320.76666666666665</v>
      </c>
      <c r="W1237" s="5"/>
      <c r="X1237" t="s">
        <v>14</v>
      </c>
      <c r="Y1237" s="9" t="s">
        <v>15</v>
      </c>
    </row>
    <row r="1238" spans="1:25" x14ac:dyDescent="0.3">
      <c r="A1238" t="s">
        <v>2498</v>
      </c>
      <c r="B1238" t="s">
        <v>2499</v>
      </c>
      <c r="C1238" s="7">
        <v>5.2</v>
      </c>
      <c r="D1238" t="s">
        <v>10</v>
      </c>
      <c r="E1238" t="s">
        <v>11</v>
      </c>
      <c r="F1238" t="s">
        <v>2500</v>
      </c>
      <c r="H1238" t="s">
        <v>2501</v>
      </c>
      <c r="N1238">
        <v>40402</v>
      </c>
      <c r="P1238" s="8">
        <v>229.26666666666665</v>
      </c>
      <c r="Q1238" s="8">
        <v>228.5</v>
      </c>
      <c r="R1238" s="8"/>
      <c r="S1238" s="8"/>
      <c r="T1238" s="8"/>
      <c r="U1238" s="8"/>
      <c r="V1238" s="8">
        <v>238.16666666666666</v>
      </c>
      <c r="W1238" s="5"/>
      <c r="X1238" t="s">
        <v>14</v>
      </c>
      <c r="Y1238" s="9" t="s">
        <v>15</v>
      </c>
    </row>
    <row r="1239" spans="1:25" x14ac:dyDescent="0.3">
      <c r="A1239" t="s">
        <v>2502</v>
      </c>
      <c r="B1239" t="s">
        <v>1245</v>
      </c>
      <c r="C1239" s="7">
        <v>7.1</v>
      </c>
      <c r="D1239" t="s">
        <v>10</v>
      </c>
      <c r="E1239" t="s">
        <v>11</v>
      </c>
      <c r="F1239" t="s">
        <v>2503</v>
      </c>
      <c r="H1239" t="s">
        <v>2504</v>
      </c>
      <c r="N1239">
        <v>1968956</v>
      </c>
      <c r="P1239" s="8">
        <v>254.53333333333333</v>
      </c>
      <c r="Q1239" s="8">
        <v>253.23333333333335</v>
      </c>
      <c r="R1239" s="8"/>
      <c r="S1239" s="8">
        <v>253.43333333333331</v>
      </c>
      <c r="T1239" s="8">
        <v>257.23333333333335</v>
      </c>
      <c r="U1239" s="8"/>
      <c r="V1239" s="8">
        <v>256.73333333333335</v>
      </c>
      <c r="W1239" s="5"/>
      <c r="X1239" t="s">
        <v>14</v>
      </c>
      <c r="Y1239" s="9" t="s">
        <v>15</v>
      </c>
    </row>
    <row r="1240" spans="1:25" x14ac:dyDescent="0.3">
      <c r="A1240" t="s">
        <v>2505</v>
      </c>
      <c r="B1240" t="s">
        <v>2506</v>
      </c>
      <c r="C1240" s="7">
        <v>10.7</v>
      </c>
      <c r="D1240" t="s">
        <v>10</v>
      </c>
      <c r="E1240" t="s">
        <v>11</v>
      </c>
      <c r="F1240" t="s">
        <v>2507</v>
      </c>
      <c r="H1240" t="s">
        <v>2508</v>
      </c>
      <c r="N1240">
        <v>1968954</v>
      </c>
      <c r="P1240" s="8">
        <v>237.1</v>
      </c>
      <c r="Q1240" s="8">
        <v>242.69999999999996</v>
      </c>
      <c r="R1240" s="8"/>
      <c r="S1240" s="8"/>
      <c r="T1240" s="8"/>
      <c r="U1240" s="8">
        <v>237.03333333333333</v>
      </c>
      <c r="V1240" s="8">
        <v>243.16666666666666</v>
      </c>
      <c r="W1240" s="5"/>
      <c r="X1240" t="s">
        <v>14</v>
      </c>
      <c r="Y1240" s="9" t="s">
        <v>15</v>
      </c>
    </row>
    <row r="1241" spans="1:25" x14ac:dyDescent="0.3">
      <c r="A1241" t="s">
        <v>2509</v>
      </c>
      <c r="B1241" t="s">
        <v>2510</v>
      </c>
      <c r="C1241" s="7">
        <v>1.3</v>
      </c>
      <c r="D1241" t="s">
        <v>10</v>
      </c>
      <c r="E1241" t="s">
        <v>11</v>
      </c>
      <c r="F1241" t="s">
        <v>2511</v>
      </c>
      <c r="H1241" t="s">
        <v>2512</v>
      </c>
      <c r="N1241">
        <v>34530</v>
      </c>
      <c r="P1241" s="8">
        <v>205.46666666666667</v>
      </c>
      <c r="Q1241" s="8">
        <v>198.93333333333331</v>
      </c>
      <c r="R1241" s="8"/>
      <c r="S1241" s="8"/>
      <c r="T1241" s="8"/>
      <c r="U1241" s="8"/>
      <c r="V1241" s="8">
        <v>208.63333333333333</v>
      </c>
      <c r="W1241" s="5"/>
      <c r="X1241" t="s">
        <v>14</v>
      </c>
      <c r="Y1241" s="9" t="s">
        <v>15</v>
      </c>
    </row>
    <row r="1242" spans="1:25" x14ac:dyDescent="0.3">
      <c r="A1242" t="s">
        <v>2513</v>
      </c>
      <c r="B1242" t="s">
        <v>1606</v>
      </c>
      <c r="C1242" s="7">
        <v>0.9</v>
      </c>
      <c r="D1242" t="s">
        <v>10</v>
      </c>
      <c r="E1242" t="s">
        <v>11</v>
      </c>
      <c r="F1242" t="s">
        <v>2514</v>
      </c>
      <c r="H1242" t="s">
        <v>2515</v>
      </c>
      <c r="N1242">
        <v>3500</v>
      </c>
      <c r="P1242" s="8">
        <v>194.33333333333334</v>
      </c>
      <c r="Q1242" s="8"/>
      <c r="R1242" s="8"/>
      <c r="S1242" s="8"/>
      <c r="T1242" s="8">
        <v>189.9</v>
      </c>
      <c r="U1242" s="8"/>
      <c r="V1242" s="8"/>
      <c r="W1242" s="5"/>
      <c r="X1242" t="s">
        <v>14</v>
      </c>
      <c r="Y1242" s="9" t="s">
        <v>15</v>
      </c>
    </row>
    <row r="1243" spans="1:25" x14ac:dyDescent="0.3">
      <c r="A1243" s="10" t="s">
        <v>80</v>
      </c>
      <c r="B1243" s="10" t="s">
        <v>81</v>
      </c>
      <c r="C1243" s="11">
        <v>0.2</v>
      </c>
      <c r="D1243" s="10" t="s">
        <v>10</v>
      </c>
      <c r="E1243" s="10"/>
      <c r="F1243" s="10"/>
      <c r="G1243" s="10"/>
      <c r="H1243" s="12"/>
      <c r="I1243" s="10"/>
      <c r="J1243" s="10"/>
      <c r="K1243" s="10"/>
      <c r="L1243" s="10"/>
      <c r="M1243" s="10"/>
      <c r="N1243" s="10"/>
      <c r="O1243" s="10"/>
      <c r="P1243" s="10"/>
      <c r="Q1243" s="13">
        <v>153.6</v>
      </c>
      <c r="R1243" s="10"/>
      <c r="S1243" s="10"/>
      <c r="T1243" s="13"/>
      <c r="U1243" s="13"/>
      <c r="V1243" s="13"/>
      <c r="W1243" s="13">
        <f>(153.73-Q1243)*100/153.73</f>
        <v>8.4563845703503199E-2</v>
      </c>
      <c r="X1243" s="10" t="s">
        <v>14</v>
      </c>
      <c r="Y1243" s="10"/>
    </row>
    <row r="1244" spans="1:25" x14ac:dyDescent="0.3">
      <c r="A1244" s="10" t="s">
        <v>82</v>
      </c>
      <c r="B1244" s="10" t="s">
        <v>83</v>
      </c>
      <c r="C1244" s="11">
        <v>0.1</v>
      </c>
      <c r="D1244" s="10" t="s">
        <v>10</v>
      </c>
      <c r="E1244" s="10"/>
      <c r="F1244" s="10"/>
      <c r="G1244" s="10"/>
      <c r="H1244" s="12"/>
      <c r="I1244" s="10"/>
      <c r="J1244" s="10"/>
      <c r="K1244" s="10"/>
      <c r="L1244" s="10"/>
      <c r="M1244" s="10"/>
      <c r="N1244" s="10"/>
      <c r="O1244" s="10"/>
      <c r="P1244" s="10"/>
      <c r="Q1244" s="13">
        <v>203.6</v>
      </c>
      <c r="R1244" s="10"/>
      <c r="S1244" s="10"/>
      <c r="T1244" s="13"/>
      <c r="U1244" s="13"/>
      <c r="V1244" s="13"/>
      <c r="W1244" s="13">
        <f>(Q1244-202.96)*100/202.96</f>
        <v>0.31533307055576781</v>
      </c>
      <c r="X1244" s="10" t="s">
        <v>14</v>
      </c>
      <c r="Y1244" s="10"/>
    </row>
    <row r="1245" spans="1:25" x14ac:dyDescent="0.3">
      <c r="A1245" s="10" t="s">
        <v>84</v>
      </c>
      <c r="B1245" s="10" t="s">
        <v>85</v>
      </c>
      <c r="C1245" s="11">
        <v>0.1</v>
      </c>
      <c r="D1245" s="10" t="s">
        <v>10</v>
      </c>
      <c r="E1245" s="10"/>
      <c r="F1245" s="10"/>
      <c r="G1245" s="10"/>
      <c r="H1245" s="12"/>
      <c r="I1245" s="10"/>
      <c r="J1245" s="10"/>
      <c r="K1245" s="10"/>
      <c r="L1245" s="10"/>
      <c r="M1245" s="10"/>
      <c r="N1245" s="10"/>
      <c r="O1245" s="10"/>
      <c r="P1245" s="10"/>
      <c r="Q1245" s="13">
        <v>243.03333333333333</v>
      </c>
      <c r="R1245" s="10"/>
      <c r="S1245" s="10"/>
      <c r="T1245" s="13"/>
      <c r="U1245" s="13"/>
      <c r="V1245" s="13"/>
      <c r="W1245" s="13">
        <f>(243.64-Q1245)*100/243.64</f>
        <v>0.24900125868767647</v>
      </c>
      <c r="X1245" s="10" t="s">
        <v>14</v>
      </c>
      <c r="Y1245" s="10"/>
    </row>
    <row r="1246" spans="1:25" x14ac:dyDescent="0.3">
      <c r="A1246" s="14" t="s">
        <v>86</v>
      </c>
      <c r="B1246" s="14" t="s">
        <v>81</v>
      </c>
      <c r="C1246" s="15">
        <v>0.2</v>
      </c>
      <c r="D1246" s="14" t="s">
        <v>10</v>
      </c>
      <c r="E1246" s="14"/>
      <c r="F1246" s="14"/>
      <c r="G1246" s="14"/>
      <c r="H1246" s="16"/>
      <c r="I1246" s="14"/>
      <c r="J1246" s="14"/>
      <c r="K1246" s="14"/>
      <c r="L1246" s="14"/>
      <c r="M1246" s="14"/>
      <c r="N1246" s="14"/>
      <c r="O1246" s="14"/>
      <c r="P1246" s="14"/>
      <c r="Q1246" s="17">
        <v>153.43333333333331</v>
      </c>
      <c r="R1246" s="14"/>
      <c r="S1246" s="14"/>
      <c r="T1246" s="17"/>
      <c r="U1246" s="17"/>
      <c r="V1246" s="17"/>
      <c r="W1246" s="17">
        <f>(153.73-Q1246)*100/153.73</f>
        <v>0.19297903250288237</v>
      </c>
      <c r="X1246" s="14" t="s">
        <v>14</v>
      </c>
      <c r="Y1246" s="14"/>
    </row>
    <row r="1247" spans="1:25" x14ac:dyDescent="0.3">
      <c r="A1247" s="14" t="s">
        <v>87</v>
      </c>
      <c r="B1247" s="14" t="s">
        <v>83</v>
      </c>
      <c r="C1247" s="15">
        <v>0.1</v>
      </c>
      <c r="D1247" s="14" t="s">
        <v>10</v>
      </c>
      <c r="E1247" s="14"/>
      <c r="F1247" s="14"/>
      <c r="G1247" s="14"/>
      <c r="H1247" s="16"/>
      <c r="I1247" s="14"/>
      <c r="J1247" s="14"/>
      <c r="K1247" s="14"/>
      <c r="L1247" s="14"/>
      <c r="M1247" s="14"/>
      <c r="N1247" s="14"/>
      <c r="O1247" s="14"/>
      <c r="P1247" s="14"/>
      <c r="Q1247" s="17">
        <v>204.1</v>
      </c>
      <c r="R1247" s="14"/>
      <c r="S1247" s="14"/>
      <c r="T1247" s="17"/>
      <c r="U1247" s="17"/>
      <c r="V1247" s="17"/>
      <c r="W1247" s="17">
        <f>(Q1247-202.96)*100/202.96</f>
        <v>0.56168703192746661</v>
      </c>
      <c r="X1247" s="14" t="s">
        <v>14</v>
      </c>
      <c r="Y1247" s="14"/>
    </row>
    <row r="1248" spans="1:25" x14ac:dyDescent="0.3">
      <c r="A1248" s="14" t="s">
        <v>88</v>
      </c>
      <c r="B1248" s="14" t="s">
        <v>85</v>
      </c>
      <c r="C1248" s="15">
        <v>0.1</v>
      </c>
      <c r="D1248" s="14" t="s">
        <v>10</v>
      </c>
      <c r="E1248" s="14"/>
      <c r="F1248" s="14"/>
      <c r="G1248" s="14"/>
      <c r="H1248" s="16"/>
      <c r="I1248" s="14"/>
      <c r="J1248" s="14"/>
      <c r="K1248" s="14"/>
      <c r="L1248" s="14"/>
      <c r="M1248" s="14"/>
      <c r="N1248" s="14"/>
      <c r="O1248" s="14"/>
      <c r="P1248" s="14"/>
      <c r="Q1248" s="17">
        <v>244.30000000000004</v>
      </c>
      <c r="R1248" s="14"/>
      <c r="S1248" s="14"/>
      <c r="T1248" s="17"/>
      <c r="U1248" s="17"/>
      <c r="V1248" s="17"/>
      <c r="W1248" s="17">
        <f>(Q1248-243.64)*100/243.64</f>
        <v>0.27089147923167523</v>
      </c>
      <c r="X1248" s="14" t="s">
        <v>14</v>
      </c>
      <c r="Y1248" s="14"/>
    </row>
    <row r="1249" spans="1:25" x14ac:dyDescent="0.3">
      <c r="A1249" s="10" t="s">
        <v>89</v>
      </c>
      <c r="B1249" s="10" t="s">
        <v>90</v>
      </c>
      <c r="C1249" s="11">
        <v>0.1</v>
      </c>
      <c r="D1249" s="10"/>
      <c r="E1249" s="10" t="s">
        <v>11</v>
      </c>
      <c r="F1249" s="10"/>
      <c r="G1249" s="10"/>
      <c r="H1249" s="12"/>
      <c r="I1249" s="10"/>
      <c r="J1249" s="10"/>
      <c r="K1249" s="10"/>
      <c r="L1249" s="10"/>
      <c r="M1249" s="10"/>
      <c r="N1249" s="10"/>
      <c r="O1249" s="10"/>
      <c r="P1249" s="10"/>
      <c r="Q1249" s="13">
        <v>140</v>
      </c>
      <c r="R1249" s="10"/>
      <c r="S1249" s="10"/>
      <c r="T1249" s="13"/>
      <c r="U1249" s="13"/>
      <c r="V1249" s="13"/>
      <c r="W1249" s="13">
        <f>(140.1-140.04)*100/140.04</f>
        <v>4.2844901456728278E-2</v>
      </c>
      <c r="X1249" s="10" t="s">
        <v>14</v>
      </c>
      <c r="Y1249" s="10"/>
    </row>
    <row r="1250" spans="1:25" x14ac:dyDescent="0.3">
      <c r="A1250" s="10" t="s">
        <v>91</v>
      </c>
      <c r="B1250" s="10" t="s">
        <v>92</v>
      </c>
      <c r="C1250" s="11">
        <v>0.1</v>
      </c>
      <c r="D1250" s="10"/>
      <c r="E1250" s="10" t="s">
        <v>11</v>
      </c>
      <c r="F1250" s="10"/>
      <c r="G1250" s="10"/>
      <c r="H1250" s="12"/>
      <c r="I1250" s="10"/>
      <c r="J1250" s="10"/>
      <c r="K1250" s="10"/>
      <c r="L1250" s="10"/>
      <c r="M1250" s="10"/>
      <c r="N1250" s="10"/>
      <c r="O1250" s="10"/>
      <c r="P1250" s="10"/>
      <c r="Q1250" s="13">
        <v>180.80000000000004</v>
      </c>
      <c r="R1250" s="10"/>
      <c r="S1250" s="10"/>
      <c r="T1250" s="13"/>
      <c r="U1250" s="13"/>
      <c r="V1250" s="13"/>
      <c r="W1250" s="13">
        <f>(180.77-180.7)*100/180.77</f>
        <v>3.8723239475588644E-2</v>
      </c>
      <c r="X1250" s="10" t="s">
        <v>14</v>
      </c>
      <c r="Y1250" s="10"/>
    </row>
    <row r="1251" spans="1:25" x14ac:dyDescent="0.3">
      <c r="A1251" s="10" t="s">
        <v>93</v>
      </c>
      <c r="B1251" s="10" t="s">
        <v>94</v>
      </c>
      <c r="C1251" s="11">
        <v>0.1</v>
      </c>
      <c r="D1251" s="10"/>
      <c r="E1251" s="10" t="s">
        <v>11</v>
      </c>
      <c r="F1251" s="10"/>
      <c r="G1251" s="10"/>
      <c r="H1251" s="12"/>
      <c r="I1251" s="10"/>
      <c r="J1251" s="10"/>
      <c r="K1251" s="10"/>
      <c r="L1251" s="10"/>
      <c r="M1251" s="10"/>
      <c r="N1251" s="10"/>
      <c r="O1251" s="10"/>
      <c r="P1251" s="10"/>
      <c r="Q1251" s="13">
        <v>255.4</v>
      </c>
      <c r="R1251" s="10"/>
      <c r="S1251" s="10"/>
      <c r="T1251" s="13"/>
      <c r="U1251" s="13"/>
      <c r="V1251" s="13"/>
      <c r="W1251" s="13">
        <f>(255.37-255.34)*100/255.34</f>
        <v>1.1749040495026685E-2</v>
      </c>
      <c r="X1251" s="10" t="s">
        <v>14</v>
      </c>
      <c r="Y1251" s="10"/>
    </row>
    <row r="1252" spans="1:25" x14ac:dyDescent="0.3">
      <c r="A1252" s="14" t="s">
        <v>95</v>
      </c>
      <c r="B1252" s="14" t="s">
        <v>90</v>
      </c>
      <c r="C1252" s="15">
        <v>0.1</v>
      </c>
      <c r="D1252" s="14"/>
      <c r="E1252" s="14" t="s">
        <v>11</v>
      </c>
      <c r="F1252" s="14"/>
      <c r="G1252" s="14"/>
      <c r="H1252" s="16"/>
      <c r="I1252" s="14"/>
      <c r="J1252" s="14"/>
      <c r="K1252" s="14"/>
      <c r="L1252" s="14"/>
      <c r="M1252" s="14"/>
      <c r="N1252" s="14"/>
      <c r="O1252" s="14"/>
      <c r="P1252" s="14"/>
      <c r="Q1252" s="17">
        <v>139.4</v>
      </c>
      <c r="R1252" s="14"/>
      <c r="S1252" s="14"/>
      <c r="T1252" s="17"/>
      <c r="U1252" s="17"/>
      <c r="V1252" s="17"/>
      <c r="W1252" s="17">
        <f>(140.04-Q1252)*100/140.04</f>
        <v>0.45701228220507456</v>
      </c>
      <c r="X1252" s="14" t="s">
        <v>14</v>
      </c>
      <c r="Y1252" s="14"/>
    </row>
    <row r="1253" spans="1:25" x14ac:dyDescent="0.3">
      <c r="A1253" s="14" t="s">
        <v>96</v>
      </c>
      <c r="B1253" s="14" t="s">
        <v>92</v>
      </c>
      <c r="C1253" s="15">
        <v>0.1</v>
      </c>
      <c r="D1253" s="14"/>
      <c r="E1253" s="14" t="s">
        <v>11</v>
      </c>
      <c r="F1253" s="14"/>
      <c r="G1253" s="14"/>
      <c r="H1253" s="16"/>
      <c r="I1253" s="14"/>
      <c r="J1253" s="14"/>
      <c r="K1253" s="14"/>
      <c r="L1253" s="14"/>
      <c r="M1253" s="14"/>
      <c r="N1253" s="14"/>
      <c r="O1253" s="14"/>
      <c r="P1253" s="14"/>
      <c r="Q1253" s="17">
        <v>179.9</v>
      </c>
      <c r="R1253" s="14"/>
      <c r="S1253" s="14"/>
      <c r="T1253" s="17"/>
      <c r="U1253" s="17"/>
      <c r="V1253" s="17"/>
      <c r="W1253" s="17">
        <f>(180.77-Q1253)*100/180.77</f>
        <v>0.48127454776788431</v>
      </c>
      <c r="X1253" s="14" t="s">
        <v>14</v>
      </c>
      <c r="Y1253" s="14"/>
    </row>
    <row r="1254" spans="1:25" x14ac:dyDescent="0.3">
      <c r="A1254" s="14" t="s">
        <v>97</v>
      </c>
      <c r="B1254" s="14" t="s">
        <v>94</v>
      </c>
      <c r="C1254" s="15">
        <v>0.1</v>
      </c>
      <c r="D1254" s="14"/>
      <c r="E1254" s="14" t="s">
        <v>11</v>
      </c>
      <c r="F1254" s="14"/>
      <c r="G1254" s="14"/>
      <c r="H1254" s="16"/>
      <c r="I1254" s="14"/>
      <c r="J1254" s="14"/>
      <c r="K1254" s="14"/>
      <c r="L1254" s="14"/>
      <c r="M1254" s="14"/>
      <c r="N1254" s="14"/>
      <c r="O1254" s="14"/>
      <c r="P1254" s="14"/>
      <c r="Q1254" s="17">
        <v>254</v>
      </c>
      <c r="R1254" s="14"/>
      <c r="S1254" s="14"/>
      <c r="T1254" s="17"/>
      <c r="U1254" s="17"/>
      <c r="V1254" s="17"/>
      <c r="W1254" s="17">
        <f>(255.34-Q1254)*100/255.34</f>
        <v>0.52479047544450674</v>
      </c>
      <c r="X1254" s="14" t="s">
        <v>14</v>
      </c>
      <c r="Y1254" s="14"/>
    </row>
    <row r="7177" spans="1:11" x14ac:dyDescent="0.3">
      <c r="A7177" s="1"/>
      <c r="E7177" s="1"/>
      <c r="F7177" s="1"/>
      <c r="G7177" s="1"/>
      <c r="H7177" s="1"/>
      <c r="J7177" s="1"/>
      <c r="K7177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1F50-04EF-4ABA-9F37-A8B6869C3A58}">
  <dimension ref="A1:AA5928"/>
  <sheetViews>
    <sheetView workbookViewId="0"/>
  </sheetViews>
  <sheetFormatPr defaultRowHeight="14.4" x14ac:dyDescent="0.3"/>
  <cols>
    <col min="1" max="1" width="49.21875" customWidth="1"/>
    <col min="2" max="2" width="17.77734375" bestFit="1" customWidth="1"/>
    <col min="3" max="3" width="9.77734375" bestFit="1" customWidth="1"/>
    <col min="4" max="4" width="16.21875" bestFit="1" customWidth="1"/>
  </cols>
  <sheetData>
    <row r="1" spans="1:25" x14ac:dyDescent="0.3">
      <c r="A1" t="s">
        <v>98</v>
      </c>
      <c r="B1" t="s">
        <v>99</v>
      </c>
      <c r="C1" s="2" t="s">
        <v>100</v>
      </c>
      <c r="D1" t="s">
        <v>101</v>
      </c>
      <c r="E1" t="s">
        <v>102</v>
      </c>
      <c r="F1" t="s">
        <v>103</v>
      </c>
      <c r="G1" t="s">
        <v>104</v>
      </c>
      <c r="H1" s="3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s="4" t="s">
        <v>113</v>
      </c>
      <c r="Q1" s="5" t="s">
        <v>114</v>
      </c>
      <c r="R1" t="s">
        <v>115</v>
      </c>
      <c r="S1" t="s">
        <v>116</v>
      </c>
      <c r="T1" s="5" t="s">
        <v>117</v>
      </c>
      <c r="U1" s="5" t="s">
        <v>118</v>
      </c>
      <c r="V1" s="5" t="s">
        <v>119</v>
      </c>
      <c r="W1" s="6" t="s">
        <v>120</v>
      </c>
      <c r="X1" t="s">
        <v>121</v>
      </c>
      <c r="Y1" t="s">
        <v>122</v>
      </c>
    </row>
    <row r="2" spans="1:25" x14ac:dyDescent="0.3">
      <c r="A2" t="s">
        <v>2516</v>
      </c>
      <c r="B2" t="s">
        <v>338</v>
      </c>
      <c r="C2" s="7">
        <v>10.1</v>
      </c>
      <c r="D2" t="s">
        <v>10</v>
      </c>
      <c r="E2" t="s">
        <v>11</v>
      </c>
      <c r="F2" t="s">
        <v>339</v>
      </c>
      <c r="H2" t="s">
        <v>340</v>
      </c>
      <c r="N2">
        <v>45182</v>
      </c>
      <c r="P2" s="8">
        <v>289.09999999999997</v>
      </c>
      <c r="Q2" s="8">
        <v>286.38</v>
      </c>
      <c r="R2" s="8"/>
      <c r="S2" s="8"/>
      <c r="T2" s="8"/>
      <c r="U2" s="8">
        <v>289.03999999999996</v>
      </c>
      <c r="V2" s="8">
        <v>289.98</v>
      </c>
      <c r="W2" s="5"/>
      <c r="X2" t="s">
        <v>14</v>
      </c>
      <c r="Y2" s="9" t="s">
        <v>15</v>
      </c>
    </row>
    <row r="3" spans="1:25" x14ac:dyDescent="0.3">
      <c r="A3" t="s">
        <v>2517</v>
      </c>
      <c r="B3" t="s">
        <v>2518</v>
      </c>
      <c r="C3" s="7">
        <v>12.6</v>
      </c>
      <c r="D3" t="s">
        <v>10</v>
      </c>
      <c r="E3" t="s">
        <v>11</v>
      </c>
      <c r="F3" t="s">
        <v>2519</v>
      </c>
      <c r="H3" t="s">
        <v>2520</v>
      </c>
      <c r="N3">
        <v>59484</v>
      </c>
      <c r="P3" s="8">
        <v>300.86666666666667</v>
      </c>
      <c r="Q3" s="8">
        <v>297.98</v>
      </c>
      <c r="R3" s="8"/>
      <c r="S3" s="8"/>
      <c r="T3" s="8"/>
      <c r="U3" s="8">
        <v>300.62</v>
      </c>
      <c r="V3" s="8">
        <v>301.36</v>
      </c>
      <c r="W3" s="5"/>
      <c r="X3" t="s">
        <v>14</v>
      </c>
      <c r="Y3" s="9" t="s">
        <v>15</v>
      </c>
    </row>
    <row r="4" spans="1:25" x14ac:dyDescent="0.3">
      <c r="A4" t="s">
        <v>2001</v>
      </c>
      <c r="B4" t="s">
        <v>1277</v>
      </c>
      <c r="C4" s="7">
        <v>11.5</v>
      </c>
      <c r="D4" t="s">
        <v>10</v>
      </c>
      <c r="E4" t="s">
        <v>11</v>
      </c>
      <c r="F4" t="s">
        <v>2002</v>
      </c>
      <c r="H4" t="s">
        <v>2003</v>
      </c>
      <c r="N4">
        <v>59486</v>
      </c>
      <c r="P4" s="8">
        <v>297.76666666666665</v>
      </c>
      <c r="Q4" s="8">
        <v>294.76000000000005</v>
      </c>
      <c r="R4" s="8"/>
      <c r="S4" s="8"/>
      <c r="T4" s="8"/>
      <c r="U4" s="8">
        <v>299.05999999999995</v>
      </c>
      <c r="V4" s="8">
        <v>299.82000000000005</v>
      </c>
      <c r="W4" s="5"/>
      <c r="X4" t="s">
        <v>14</v>
      </c>
      <c r="Y4" s="9" t="s">
        <v>15</v>
      </c>
    </row>
    <row r="5" spans="1:25" x14ac:dyDescent="0.3">
      <c r="A5" t="s">
        <v>2521</v>
      </c>
      <c r="B5" t="s">
        <v>2522</v>
      </c>
      <c r="C5" s="7">
        <v>9.8000000000000007</v>
      </c>
      <c r="D5" t="s">
        <v>10</v>
      </c>
      <c r="E5" t="s">
        <v>11</v>
      </c>
      <c r="F5" t="s">
        <v>2523</v>
      </c>
      <c r="H5" t="s">
        <v>2524</v>
      </c>
      <c r="N5">
        <v>59504</v>
      </c>
      <c r="P5" s="8">
        <v>301.36666666666667</v>
      </c>
      <c r="Q5" s="8">
        <v>297.48</v>
      </c>
      <c r="R5" s="8"/>
      <c r="S5" s="8"/>
      <c r="T5" s="8"/>
      <c r="U5" s="8"/>
      <c r="V5" s="8">
        <v>304.7</v>
      </c>
      <c r="W5" s="5"/>
      <c r="X5" t="s">
        <v>14</v>
      </c>
      <c r="Y5" s="9" t="s">
        <v>15</v>
      </c>
    </row>
    <row r="6" spans="1:25" x14ac:dyDescent="0.3">
      <c r="A6" t="s">
        <v>2525</v>
      </c>
      <c r="B6" t="s">
        <v>757</v>
      </c>
      <c r="C6" s="7">
        <v>10.199999999999999</v>
      </c>
      <c r="D6" t="s">
        <v>10</v>
      </c>
      <c r="E6" t="s">
        <v>11</v>
      </c>
      <c r="F6" t="s">
        <v>2169</v>
      </c>
      <c r="H6" t="s">
        <v>2170</v>
      </c>
      <c r="N6">
        <v>102731</v>
      </c>
      <c r="P6" s="8">
        <v>295.40000000000003</v>
      </c>
      <c r="Q6" s="8">
        <v>292.40000000000003</v>
      </c>
      <c r="R6" s="8"/>
      <c r="S6" s="8"/>
      <c r="T6" s="8"/>
      <c r="U6" s="8"/>
      <c r="V6" s="8">
        <v>297.82000000000005</v>
      </c>
      <c r="W6" s="5"/>
      <c r="X6" t="s">
        <v>14</v>
      </c>
      <c r="Y6" s="9" t="s">
        <v>15</v>
      </c>
    </row>
    <row r="7" spans="1:25" x14ac:dyDescent="0.3">
      <c r="A7" t="s">
        <v>2526</v>
      </c>
      <c r="B7" t="s">
        <v>1342</v>
      </c>
      <c r="C7" s="7">
        <v>8.1999999999999993</v>
      </c>
      <c r="D7" t="s">
        <v>10</v>
      </c>
      <c r="E7" t="s">
        <v>11</v>
      </c>
      <c r="F7" t="s">
        <v>2527</v>
      </c>
      <c r="H7" t="s">
        <v>1343</v>
      </c>
      <c r="N7">
        <v>59584</v>
      </c>
      <c r="P7" s="8">
        <v>290</v>
      </c>
      <c r="Q7" s="8">
        <v>286.48</v>
      </c>
      <c r="R7" s="8"/>
      <c r="S7" s="8"/>
      <c r="T7" s="8"/>
      <c r="U7" s="8"/>
      <c r="V7" s="8">
        <v>294.42</v>
      </c>
      <c r="W7" s="5"/>
      <c r="X7" t="s">
        <v>14</v>
      </c>
      <c r="Y7" s="9" t="s">
        <v>15</v>
      </c>
    </row>
    <row r="8" spans="1:25" x14ac:dyDescent="0.3">
      <c r="A8" t="s">
        <v>2528</v>
      </c>
      <c r="B8" t="s">
        <v>2529</v>
      </c>
      <c r="C8" s="7">
        <v>6.7</v>
      </c>
      <c r="D8" t="s">
        <v>10</v>
      </c>
      <c r="E8" t="s">
        <v>11</v>
      </c>
      <c r="F8" t="s">
        <v>2530</v>
      </c>
      <c r="H8" t="s">
        <v>2531</v>
      </c>
      <c r="N8">
        <v>59652</v>
      </c>
      <c r="P8" s="8">
        <v>284.2</v>
      </c>
      <c r="Q8" s="8">
        <v>280.64</v>
      </c>
      <c r="R8" s="8"/>
      <c r="S8" s="8"/>
      <c r="T8" s="8"/>
      <c r="U8" s="8"/>
      <c r="V8" s="8">
        <v>291.66000000000003</v>
      </c>
      <c r="W8" s="5"/>
      <c r="X8" t="s">
        <v>14</v>
      </c>
      <c r="Y8" s="9" t="s">
        <v>15</v>
      </c>
    </row>
    <row r="9" spans="1:25" x14ac:dyDescent="0.3">
      <c r="A9" t="s">
        <v>1293</v>
      </c>
      <c r="B9" t="s">
        <v>1294</v>
      </c>
      <c r="C9" s="7">
        <v>10.7</v>
      </c>
      <c r="D9" t="s">
        <v>10</v>
      </c>
      <c r="E9" t="s">
        <v>11</v>
      </c>
      <c r="F9" t="s">
        <v>2532</v>
      </c>
      <c r="H9" t="s">
        <v>1295</v>
      </c>
      <c r="N9">
        <v>62078</v>
      </c>
      <c r="P9" s="8">
        <v>298.09999999999997</v>
      </c>
      <c r="Q9" s="8">
        <v>294.28000000000003</v>
      </c>
      <c r="R9" s="8"/>
      <c r="S9" s="8"/>
      <c r="T9" s="8"/>
      <c r="U9" s="8"/>
      <c r="V9" s="8">
        <v>300.58000000000004</v>
      </c>
      <c r="W9" s="5"/>
      <c r="X9" t="s">
        <v>14</v>
      </c>
      <c r="Y9" s="9" t="s">
        <v>15</v>
      </c>
    </row>
    <row r="10" spans="1:25" x14ac:dyDescent="0.3">
      <c r="A10" s="10" t="s">
        <v>80</v>
      </c>
      <c r="B10" s="10" t="s">
        <v>81</v>
      </c>
      <c r="C10" s="11">
        <v>0.2</v>
      </c>
      <c r="D10" s="10" t="s">
        <v>10</v>
      </c>
      <c r="E10" s="10"/>
      <c r="F10" s="10"/>
      <c r="G10" s="10"/>
      <c r="H10" s="12"/>
      <c r="I10" s="10"/>
      <c r="J10" s="10"/>
      <c r="K10" s="10"/>
      <c r="L10" s="10"/>
      <c r="M10" s="10"/>
      <c r="N10" s="10"/>
      <c r="O10" s="10"/>
      <c r="P10" s="10"/>
      <c r="Q10" s="13">
        <v>153.6</v>
      </c>
      <c r="R10" s="10"/>
      <c r="S10" s="10"/>
      <c r="T10" s="13"/>
      <c r="U10" s="13"/>
      <c r="V10" s="13"/>
      <c r="W10" s="13">
        <f>(153.73-Q10)*100/153.73</f>
        <v>8.4563845703503199E-2</v>
      </c>
      <c r="X10" s="10" t="s">
        <v>14</v>
      </c>
      <c r="Y10" s="10"/>
    </row>
    <row r="11" spans="1:25" x14ac:dyDescent="0.3">
      <c r="A11" s="10" t="s">
        <v>82</v>
      </c>
      <c r="B11" s="10" t="s">
        <v>83</v>
      </c>
      <c r="C11" s="11">
        <v>0.1</v>
      </c>
      <c r="D11" s="10" t="s">
        <v>10</v>
      </c>
      <c r="E11" s="10"/>
      <c r="F11" s="10"/>
      <c r="G11" s="10"/>
      <c r="H11" s="12"/>
      <c r="I11" s="10"/>
      <c r="J11" s="10"/>
      <c r="K11" s="10"/>
      <c r="L11" s="10"/>
      <c r="M11" s="10"/>
      <c r="N11" s="10"/>
      <c r="O11" s="10"/>
      <c r="P11" s="10"/>
      <c r="Q11" s="13">
        <v>203.6</v>
      </c>
      <c r="R11" s="10"/>
      <c r="S11" s="10"/>
      <c r="T11" s="13"/>
      <c r="U11" s="13"/>
      <c r="V11" s="13"/>
      <c r="W11" s="13">
        <f>(Q11-202.96)*100/202.96</f>
        <v>0.31533307055576781</v>
      </c>
      <c r="X11" s="10" t="s">
        <v>14</v>
      </c>
      <c r="Y11" s="10"/>
    </row>
    <row r="12" spans="1:25" x14ac:dyDescent="0.3">
      <c r="A12" s="10" t="s">
        <v>84</v>
      </c>
      <c r="B12" s="10" t="s">
        <v>85</v>
      </c>
      <c r="C12" s="11">
        <v>0.1</v>
      </c>
      <c r="D12" s="10" t="s">
        <v>10</v>
      </c>
      <c r="E12" s="10"/>
      <c r="F12" s="10"/>
      <c r="G12" s="10"/>
      <c r="H12" s="12"/>
      <c r="I12" s="10"/>
      <c r="J12" s="10"/>
      <c r="K12" s="10"/>
      <c r="L12" s="10"/>
      <c r="M12" s="10"/>
      <c r="N12" s="10"/>
      <c r="O12" s="10"/>
      <c r="P12" s="10"/>
      <c r="Q12" s="13">
        <v>243.06666666666669</v>
      </c>
      <c r="R12" s="10"/>
      <c r="S12" s="10"/>
      <c r="T12" s="13"/>
      <c r="U12" s="13"/>
      <c r="V12" s="13"/>
      <c r="W12" s="13">
        <f>(243.64-Q12)*100/243.64</f>
        <v>0.2353198708476831</v>
      </c>
      <c r="X12" s="10" t="s">
        <v>14</v>
      </c>
      <c r="Y12" s="10"/>
    </row>
    <row r="13" spans="1:25" x14ac:dyDescent="0.3">
      <c r="A13" s="14" t="s">
        <v>86</v>
      </c>
      <c r="B13" s="14" t="s">
        <v>81</v>
      </c>
      <c r="C13" s="15">
        <v>0.2</v>
      </c>
      <c r="D13" s="14" t="s">
        <v>10</v>
      </c>
      <c r="E13" s="14"/>
      <c r="F13" s="14"/>
      <c r="G13" s="14"/>
      <c r="H13" s="16"/>
      <c r="I13" s="14"/>
      <c r="J13" s="14"/>
      <c r="K13" s="14"/>
      <c r="L13" s="14"/>
      <c r="M13" s="14"/>
      <c r="N13" s="14"/>
      <c r="O13" s="14"/>
      <c r="P13" s="14"/>
      <c r="Q13" s="17">
        <v>154.30000000000001</v>
      </c>
      <c r="R13" s="14"/>
      <c r="S13" s="14"/>
      <c r="T13" s="17"/>
      <c r="U13" s="17"/>
      <c r="V13" s="17"/>
      <c r="W13" s="17">
        <f>(Q13-153.73)*100/153.73</f>
        <v>0.37077993885384875</v>
      </c>
      <c r="X13" s="14" t="s">
        <v>14</v>
      </c>
      <c r="Y13" s="14"/>
    </row>
    <row r="14" spans="1:25" x14ac:dyDescent="0.3">
      <c r="A14" s="14" t="s">
        <v>87</v>
      </c>
      <c r="B14" s="14" t="s">
        <v>83</v>
      </c>
      <c r="C14" s="15">
        <v>0.1</v>
      </c>
      <c r="D14" s="14" t="s">
        <v>10</v>
      </c>
      <c r="E14" s="14"/>
      <c r="F14" s="14"/>
      <c r="G14" s="14"/>
      <c r="H14" s="16"/>
      <c r="I14" s="14"/>
      <c r="J14" s="14"/>
      <c r="K14" s="14"/>
      <c r="L14" s="14"/>
      <c r="M14" s="14"/>
      <c r="N14" s="14"/>
      <c r="O14" s="14"/>
      <c r="P14" s="14"/>
      <c r="Q14" s="17">
        <v>205.16666666666666</v>
      </c>
      <c r="R14" s="14"/>
      <c r="S14" s="14"/>
      <c r="T14" s="17"/>
      <c r="U14" s="17"/>
      <c r="V14" s="17"/>
      <c r="W14" s="17">
        <f>(Q14-202.96)*100/202.96</f>
        <v>1.0872421495204223</v>
      </c>
      <c r="X14" s="14" t="s">
        <v>14</v>
      </c>
      <c r="Y14" s="14"/>
    </row>
    <row r="15" spans="1:25" x14ac:dyDescent="0.3">
      <c r="A15" s="14" t="s">
        <v>88</v>
      </c>
      <c r="B15" s="14" t="s">
        <v>85</v>
      </c>
      <c r="C15" s="15">
        <v>0.1</v>
      </c>
      <c r="D15" s="14" t="s">
        <v>10</v>
      </c>
      <c r="E15" s="14"/>
      <c r="F15" s="14"/>
      <c r="G15" s="14"/>
      <c r="H15" s="16"/>
      <c r="I15" s="14"/>
      <c r="J15" s="14"/>
      <c r="K15" s="14"/>
      <c r="L15" s="14"/>
      <c r="M15" s="14"/>
      <c r="N15" s="14"/>
      <c r="O15" s="14"/>
      <c r="P15" s="14"/>
      <c r="Q15" s="17">
        <v>245.56666666666669</v>
      </c>
      <c r="R15" s="14"/>
      <c r="S15" s="14"/>
      <c r="T15" s="17"/>
      <c r="U15" s="17"/>
      <c r="V15" s="17"/>
      <c r="W15" s="17">
        <f>(Q15-243.64)*100/243.64</f>
        <v>0.79078421715100355</v>
      </c>
      <c r="X15" s="14" t="s">
        <v>14</v>
      </c>
      <c r="Y15" s="14"/>
    </row>
    <row r="16" spans="1:25" x14ac:dyDescent="0.3">
      <c r="A16" s="10" t="s">
        <v>89</v>
      </c>
      <c r="B16" s="10" t="s">
        <v>90</v>
      </c>
      <c r="C16" s="11">
        <v>0.1</v>
      </c>
      <c r="D16" s="10"/>
      <c r="E16" s="10" t="s">
        <v>11</v>
      </c>
      <c r="F16" s="10"/>
      <c r="G16" s="10"/>
      <c r="H16" s="12"/>
      <c r="I16" s="10"/>
      <c r="J16" s="10"/>
      <c r="K16" s="10"/>
      <c r="L16" s="10"/>
      <c r="M16" s="10"/>
      <c r="N16" s="10"/>
      <c r="O16" s="10"/>
      <c r="P16" s="10"/>
      <c r="Q16" s="13">
        <v>140.02000000000001</v>
      </c>
      <c r="R16" s="10"/>
      <c r="S16" s="10"/>
      <c r="T16" s="13"/>
      <c r="U16" s="13"/>
      <c r="V16" s="13"/>
      <c r="W16" s="13">
        <f>(140.1-140.04)*100/140.04</f>
        <v>4.2844901456728278E-2</v>
      </c>
      <c r="X16" s="10" t="s">
        <v>14</v>
      </c>
      <c r="Y16" s="10"/>
    </row>
    <row r="17" spans="1:27" x14ac:dyDescent="0.3">
      <c r="A17" s="10" t="s">
        <v>91</v>
      </c>
      <c r="B17" s="10" t="s">
        <v>92</v>
      </c>
      <c r="C17" s="11">
        <v>0.1</v>
      </c>
      <c r="D17" s="10"/>
      <c r="E17" s="10" t="s">
        <v>11</v>
      </c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0"/>
      <c r="Q17" s="13">
        <v>180.71999999999997</v>
      </c>
      <c r="R17" s="10"/>
      <c r="S17" s="10"/>
      <c r="T17" s="13"/>
      <c r="U17" s="13"/>
      <c r="V17" s="13"/>
      <c r="W17" s="13">
        <f>(180.77-180.7)*100/180.77</f>
        <v>3.8723239475588644E-2</v>
      </c>
      <c r="X17" s="10" t="s">
        <v>14</v>
      </c>
      <c r="Y17" s="10"/>
    </row>
    <row r="18" spans="1:27" x14ac:dyDescent="0.3">
      <c r="A18" s="10" t="s">
        <v>93</v>
      </c>
      <c r="B18" s="10" t="s">
        <v>94</v>
      </c>
      <c r="C18" s="11">
        <v>0.1</v>
      </c>
      <c r="D18" s="10"/>
      <c r="E18" s="10" t="s">
        <v>11</v>
      </c>
      <c r="F18" s="10"/>
      <c r="G18" s="10"/>
      <c r="H18" s="12"/>
      <c r="I18" s="10"/>
      <c r="J18" s="10"/>
      <c r="K18" s="10"/>
      <c r="L18" s="10"/>
      <c r="M18" s="10"/>
      <c r="N18" s="10"/>
      <c r="O18" s="10"/>
      <c r="P18" s="10"/>
      <c r="Q18" s="13">
        <v>255.27999999999997</v>
      </c>
      <c r="R18" s="10"/>
      <c r="S18" s="10"/>
      <c r="T18" s="13"/>
      <c r="U18" s="13"/>
      <c r="V18" s="13"/>
      <c r="W18" s="13">
        <f>(255.37-255.34)*100/255.34</f>
        <v>1.1749040495026685E-2</v>
      </c>
      <c r="X18" s="10" t="s">
        <v>14</v>
      </c>
      <c r="Y18" s="10"/>
    </row>
    <row r="19" spans="1:27" x14ac:dyDescent="0.3">
      <c r="A19" s="14" t="s">
        <v>95</v>
      </c>
      <c r="B19" s="14" t="s">
        <v>90</v>
      </c>
      <c r="C19" s="15">
        <v>0.1</v>
      </c>
      <c r="D19" s="14"/>
      <c r="E19" s="14" t="s">
        <v>11</v>
      </c>
      <c r="F19" s="14"/>
      <c r="G19" s="14"/>
      <c r="H19" s="16"/>
      <c r="I19" s="14"/>
      <c r="J19" s="14"/>
      <c r="K19" s="14"/>
      <c r="L19" s="14"/>
      <c r="M19" s="14"/>
      <c r="N19" s="14"/>
      <c r="O19" s="14"/>
      <c r="P19" s="14"/>
      <c r="Q19" s="17">
        <v>139.84</v>
      </c>
      <c r="R19" s="14"/>
      <c r="S19" s="14"/>
      <c r="T19" s="17"/>
      <c r="U19" s="17"/>
      <c r="V19" s="17"/>
      <c r="W19" s="17">
        <f>(140.04-Q19)*100/140.04</f>
        <v>0.14281633818908071</v>
      </c>
      <c r="X19" s="14" t="s">
        <v>14</v>
      </c>
      <c r="Y19" s="14"/>
    </row>
    <row r="20" spans="1:27" x14ac:dyDescent="0.3">
      <c r="A20" s="14" t="s">
        <v>96</v>
      </c>
      <c r="B20" s="14" t="s">
        <v>92</v>
      </c>
      <c r="C20" s="15">
        <v>0.1</v>
      </c>
      <c r="D20" s="14"/>
      <c r="E20" s="14" t="s">
        <v>11</v>
      </c>
      <c r="F20" s="14"/>
      <c r="G20" s="14"/>
      <c r="H20" s="16"/>
      <c r="I20" s="14"/>
      <c r="J20" s="14"/>
      <c r="K20" s="14"/>
      <c r="L20" s="14"/>
      <c r="M20" s="14"/>
      <c r="N20" s="14"/>
      <c r="O20" s="14"/>
      <c r="P20" s="14"/>
      <c r="Q20" s="17">
        <v>180.33999999999997</v>
      </c>
      <c r="R20" s="14"/>
      <c r="S20" s="14"/>
      <c r="T20" s="17"/>
      <c r="U20" s="17"/>
      <c r="V20" s="17"/>
      <c r="W20" s="17">
        <f>(180.77-Q20)*100/180.77</f>
        <v>0.2378713282071335</v>
      </c>
      <c r="X20" s="14" t="s">
        <v>14</v>
      </c>
      <c r="Y20" s="14"/>
    </row>
    <row r="21" spans="1:27" x14ac:dyDescent="0.3">
      <c r="A21" s="14" t="s">
        <v>97</v>
      </c>
      <c r="B21" s="14" t="s">
        <v>94</v>
      </c>
      <c r="C21" s="15">
        <v>0.1</v>
      </c>
      <c r="D21" s="14"/>
      <c r="E21" s="14" t="s">
        <v>11</v>
      </c>
      <c r="F21" s="14"/>
      <c r="G21" s="14"/>
      <c r="H21" s="16"/>
      <c r="I21" s="14"/>
      <c r="J21" s="14"/>
      <c r="K21" s="14"/>
      <c r="L21" s="14"/>
      <c r="M21" s="14"/>
      <c r="N21" s="14"/>
      <c r="O21" s="14"/>
      <c r="P21" s="14"/>
      <c r="Q21" s="17">
        <v>254.42</v>
      </c>
      <c r="R21" s="14"/>
      <c r="S21" s="14"/>
      <c r="T21" s="17"/>
      <c r="U21" s="17"/>
      <c r="V21" s="17"/>
      <c r="W21" s="17">
        <f>(255.34-Q21)*100/255.34</f>
        <v>0.36030390851414423</v>
      </c>
      <c r="X21" s="14" t="s">
        <v>14</v>
      </c>
      <c r="Y21" s="14"/>
    </row>
    <row r="22" spans="1:27" x14ac:dyDescent="0.3">
      <c r="A22" t="s">
        <v>2516</v>
      </c>
      <c r="B22" t="s">
        <v>338</v>
      </c>
      <c r="C22" s="7">
        <v>4</v>
      </c>
      <c r="D22" t="s">
        <v>10</v>
      </c>
      <c r="E22" t="s">
        <v>11</v>
      </c>
      <c r="F22" t="s">
        <v>339</v>
      </c>
      <c r="H22" t="s">
        <v>340</v>
      </c>
      <c r="N22">
        <v>45182</v>
      </c>
      <c r="P22" s="8"/>
      <c r="Q22" s="8"/>
      <c r="R22" s="8"/>
      <c r="S22" s="8"/>
      <c r="T22" s="8"/>
      <c r="U22" s="8"/>
      <c r="V22" s="8"/>
      <c r="W22" s="5"/>
      <c r="X22" t="s">
        <v>14</v>
      </c>
      <c r="Y22" s="9" t="s">
        <v>15</v>
      </c>
      <c r="AA22" t="s">
        <v>2641</v>
      </c>
    </row>
    <row r="23" spans="1:27" x14ac:dyDescent="0.3">
      <c r="A23" t="s">
        <v>2517</v>
      </c>
      <c r="B23" t="s">
        <v>2518</v>
      </c>
      <c r="C23" s="7">
        <v>2.4</v>
      </c>
      <c r="D23" t="s">
        <v>10</v>
      </c>
      <c r="E23" t="s">
        <v>11</v>
      </c>
      <c r="F23" t="s">
        <v>2519</v>
      </c>
      <c r="H23" t="s">
        <v>2520</v>
      </c>
      <c r="N23">
        <v>59484</v>
      </c>
      <c r="P23" s="8"/>
      <c r="Q23" s="8"/>
      <c r="R23" s="8"/>
      <c r="S23" s="8"/>
      <c r="T23" s="8"/>
      <c r="U23" s="8"/>
      <c r="V23" s="8"/>
      <c r="W23" s="5"/>
      <c r="X23" t="s">
        <v>14</v>
      </c>
      <c r="Y23" s="9" t="s">
        <v>15</v>
      </c>
    </row>
    <row r="24" spans="1:27" x14ac:dyDescent="0.3">
      <c r="A24" t="s">
        <v>2001</v>
      </c>
      <c r="B24" t="s">
        <v>1277</v>
      </c>
      <c r="C24" s="7">
        <v>4.3</v>
      </c>
      <c r="D24" t="s">
        <v>10</v>
      </c>
      <c r="E24" t="s">
        <v>11</v>
      </c>
      <c r="F24" t="s">
        <v>2002</v>
      </c>
      <c r="H24" t="s">
        <v>2003</v>
      </c>
      <c r="N24">
        <v>59486</v>
      </c>
      <c r="P24" s="8"/>
      <c r="Q24" s="8"/>
      <c r="R24" s="8"/>
      <c r="S24" s="8"/>
      <c r="T24" s="8"/>
      <c r="U24" s="8"/>
      <c r="V24" s="8"/>
      <c r="W24" s="5"/>
      <c r="X24" t="s">
        <v>14</v>
      </c>
      <c r="Y24" s="9" t="s">
        <v>15</v>
      </c>
    </row>
    <row r="25" spans="1:27" x14ac:dyDescent="0.3">
      <c r="A25" t="s">
        <v>2521</v>
      </c>
      <c r="B25" t="s">
        <v>2522</v>
      </c>
      <c r="C25" s="7">
        <v>4.4000000000000004</v>
      </c>
      <c r="D25" t="s">
        <v>10</v>
      </c>
      <c r="E25" t="s">
        <v>11</v>
      </c>
      <c r="F25" t="s">
        <v>2523</v>
      </c>
      <c r="H25" t="s">
        <v>2524</v>
      </c>
      <c r="N25">
        <v>59504</v>
      </c>
      <c r="P25" s="8"/>
      <c r="Q25" s="8"/>
      <c r="R25" s="8"/>
      <c r="S25" s="8"/>
      <c r="T25" s="8"/>
      <c r="U25" s="8"/>
      <c r="V25" s="8"/>
      <c r="W25" s="5"/>
      <c r="X25" t="s">
        <v>14</v>
      </c>
      <c r="Y25" s="9" t="s">
        <v>15</v>
      </c>
    </row>
    <row r="26" spans="1:27" x14ac:dyDescent="0.3">
      <c r="A26" t="s">
        <v>2525</v>
      </c>
      <c r="B26" t="s">
        <v>757</v>
      </c>
      <c r="C26" s="7">
        <v>18.899999999999999</v>
      </c>
      <c r="D26" t="s">
        <v>10</v>
      </c>
      <c r="E26" t="s">
        <v>11</v>
      </c>
      <c r="F26" t="s">
        <v>2169</v>
      </c>
      <c r="H26" t="s">
        <v>2170</v>
      </c>
      <c r="N26">
        <v>102731</v>
      </c>
      <c r="P26" s="8"/>
      <c r="Q26" s="8"/>
      <c r="R26" s="8"/>
      <c r="S26" s="8"/>
      <c r="T26" s="8"/>
      <c r="U26" s="8"/>
      <c r="V26" s="8"/>
      <c r="W26" s="5"/>
      <c r="X26" t="s">
        <v>14</v>
      </c>
      <c r="Y26" s="9" t="s">
        <v>15</v>
      </c>
    </row>
    <row r="27" spans="1:27" x14ac:dyDescent="0.3">
      <c r="A27" t="s">
        <v>2526</v>
      </c>
      <c r="B27" t="s">
        <v>1342</v>
      </c>
      <c r="C27" s="7">
        <v>4</v>
      </c>
      <c r="D27" t="s">
        <v>10</v>
      </c>
      <c r="E27" t="s">
        <v>11</v>
      </c>
      <c r="F27" t="s">
        <v>2527</v>
      </c>
      <c r="H27" t="s">
        <v>1343</v>
      </c>
      <c r="N27">
        <v>59584</v>
      </c>
      <c r="P27" s="8"/>
      <c r="Q27" s="8"/>
      <c r="R27" s="8"/>
      <c r="S27" s="8"/>
      <c r="T27" s="8"/>
      <c r="U27" s="8"/>
      <c r="V27" s="8"/>
      <c r="W27" s="5"/>
      <c r="X27" t="s">
        <v>14</v>
      </c>
      <c r="Y27" s="9" t="s">
        <v>15</v>
      </c>
    </row>
    <row r="28" spans="1:27" x14ac:dyDescent="0.3">
      <c r="A28" t="s">
        <v>2528</v>
      </c>
      <c r="B28" t="s">
        <v>2529</v>
      </c>
      <c r="C28" s="7">
        <v>5.2</v>
      </c>
      <c r="D28" t="s">
        <v>10</v>
      </c>
      <c r="E28" t="s">
        <v>11</v>
      </c>
      <c r="F28" t="s">
        <v>2530</v>
      </c>
      <c r="H28" t="s">
        <v>2531</v>
      </c>
      <c r="N28">
        <v>59652</v>
      </c>
      <c r="P28" s="8"/>
      <c r="Q28" s="8"/>
      <c r="R28" s="8"/>
      <c r="S28" s="8"/>
      <c r="T28" s="8"/>
      <c r="U28" s="8"/>
      <c r="V28" s="8"/>
      <c r="W28" s="5"/>
      <c r="X28" t="s">
        <v>14</v>
      </c>
      <c r="Y28" s="9" t="s">
        <v>15</v>
      </c>
    </row>
    <row r="29" spans="1:27" x14ac:dyDescent="0.3">
      <c r="A29" t="s">
        <v>1293</v>
      </c>
      <c r="B29" t="s">
        <v>1294</v>
      </c>
      <c r="C29" s="7">
        <v>7.2</v>
      </c>
      <c r="D29" t="s">
        <v>10</v>
      </c>
      <c r="E29" t="s">
        <v>11</v>
      </c>
      <c r="F29" t="s">
        <v>2532</v>
      </c>
      <c r="H29" t="s">
        <v>1295</v>
      </c>
      <c r="N29">
        <v>62078</v>
      </c>
      <c r="P29" s="8"/>
      <c r="Q29" s="8"/>
      <c r="R29" s="8"/>
      <c r="S29" s="8"/>
      <c r="T29" s="8"/>
      <c r="U29" s="8"/>
      <c r="V29" s="8"/>
      <c r="W29" s="5"/>
      <c r="X29" t="s">
        <v>14</v>
      </c>
      <c r="Y29" s="9" t="s">
        <v>15</v>
      </c>
    </row>
    <row r="30" spans="1:27" x14ac:dyDescent="0.3">
      <c r="A30" s="10" t="s">
        <v>80</v>
      </c>
      <c r="B30" s="10" t="s">
        <v>81</v>
      </c>
      <c r="C30" s="11">
        <v>0.2</v>
      </c>
      <c r="D30" s="10" t="s">
        <v>10</v>
      </c>
      <c r="E30" s="10"/>
      <c r="F30" s="10"/>
      <c r="G30" s="10"/>
      <c r="H30" s="12"/>
      <c r="I30" s="10"/>
      <c r="J30" s="10"/>
      <c r="K30" s="10"/>
      <c r="L30" s="10"/>
      <c r="M30" s="10"/>
      <c r="N30" s="10"/>
      <c r="O30" s="10"/>
      <c r="P30" s="10"/>
      <c r="Q30" s="13">
        <v>153.6</v>
      </c>
      <c r="R30" s="10"/>
      <c r="S30" s="10"/>
      <c r="T30" s="13"/>
      <c r="U30" s="13"/>
      <c r="V30" s="13"/>
      <c r="W30" s="13">
        <f>(153.73-Q30)*100/153.73</f>
        <v>8.4563845703503199E-2</v>
      </c>
      <c r="X30" s="10" t="s">
        <v>14</v>
      </c>
      <c r="Y30" s="10"/>
    </row>
    <row r="31" spans="1:27" x14ac:dyDescent="0.3">
      <c r="A31" s="10" t="s">
        <v>82</v>
      </c>
      <c r="B31" s="10" t="s">
        <v>83</v>
      </c>
      <c r="C31" s="11">
        <v>0.1</v>
      </c>
      <c r="D31" s="10" t="s">
        <v>10</v>
      </c>
      <c r="E31" s="10"/>
      <c r="F31" s="10"/>
      <c r="G31" s="10"/>
      <c r="H31" s="12"/>
      <c r="I31" s="10"/>
      <c r="J31" s="10"/>
      <c r="K31" s="10"/>
      <c r="L31" s="10"/>
      <c r="M31" s="10"/>
      <c r="N31" s="10"/>
      <c r="O31" s="10"/>
      <c r="P31" s="10"/>
      <c r="Q31" s="13">
        <v>203.6</v>
      </c>
      <c r="R31" s="10"/>
      <c r="S31" s="10"/>
      <c r="T31" s="13"/>
      <c r="U31" s="13"/>
      <c r="V31" s="13"/>
      <c r="W31" s="13">
        <f>(Q31-202.96)*100/202.96</f>
        <v>0.31533307055576781</v>
      </c>
      <c r="X31" s="10" t="s">
        <v>14</v>
      </c>
      <c r="Y31" s="10"/>
    </row>
    <row r="32" spans="1:27" x14ac:dyDescent="0.3">
      <c r="A32" s="10" t="s">
        <v>84</v>
      </c>
      <c r="B32" s="10" t="s">
        <v>85</v>
      </c>
      <c r="C32" s="11">
        <v>0.1</v>
      </c>
      <c r="D32" s="10" t="s">
        <v>10</v>
      </c>
      <c r="E32" s="10"/>
      <c r="F32" s="10"/>
      <c r="G32" s="10"/>
      <c r="H32" s="12"/>
      <c r="I32" s="10"/>
      <c r="J32" s="10"/>
      <c r="K32" s="10"/>
      <c r="L32" s="10"/>
      <c r="M32" s="10"/>
      <c r="N32" s="10"/>
      <c r="O32" s="10"/>
      <c r="P32" s="10"/>
      <c r="Q32" s="13">
        <v>243</v>
      </c>
      <c r="R32" s="10"/>
      <c r="S32" s="10"/>
      <c r="T32" s="13"/>
      <c r="U32" s="13"/>
      <c r="V32" s="13"/>
      <c r="W32" s="13">
        <f>(243.64-Q32)*100/243.64</f>
        <v>0.26268264652765816</v>
      </c>
      <c r="X32" s="10" t="s">
        <v>14</v>
      </c>
      <c r="Y32" s="10"/>
    </row>
    <row r="33" spans="1:25" x14ac:dyDescent="0.3">
      <c r="A33" s="14" t="s">
        <v>86</v>
      </c>
      <c r="B33" s="14" t="s">
        <v>81</v>
      </c>
      <c r="C33" s="15">
        <v>0.2</v>
      </c>
      <c r="D33" s="14" t="s">
        <v>10</v>
      </c>
      <c r="E33" s="14"/>
      <c r="F33" s="14"/>
      <c r="G33" s="14"/>
      <c r="H33" s="16"/>
      <c r="I33" s="14"/>
      <c r="J33" s="14"/>
      <c r="K33" s="14"/>
      <c r="L33" s="14"/>
      <c r="M33" s="14"/>
      <c r="N33" s="14"/>
      <c r="O33" s="14"/>
      <c r="P33" s="14"/>
      <c r="Q33" s="17">
        <v>153.66666666666666</v>
      </c>
      <c r="R33" s="14"/>
      <c r="S33" s="14"/>
      <c r="T33" s="17"/>
      <c r="U33" s="17"/>
      <c r="V33" s="17"/>
      <c r="W33" s="17">
        <f>(153.73-Q33)*100/153.73</f>
        <v>4.1197770983758916E-2</v>
      </c>
      <c r="X33" s="14" t="s">
        <v>14</v>
      </c>
      <c r="Y33" s="14"/>
    </row>
    <row r="34" spans="1:25" x14ac:dyDescent="0.3">
      <c r="A34" s="14" t="s">
        <v>87</v>
      </c>
      <c r="B34" s="14" t="s">
        <v>83</v>
      </c>
      <c r="C34" s="15">
        <v>0.1</v>
      </c>
      <c r="D34" s="14" t="s">
        <v>10</v>
      </c>
      <c r="E34" s="14"/>
      <c r="F34" s="14"/>
      <c r="G34" s="14"/>
      <c r="H34" s="16"/>
      <c r="I34" s="14"/>
      <c r="J34" s="14"/>
      <c r="K34" s="14"/>
      <c r="L34" s="14"/>
      <c r="M34" s="14"/>
      <c r="N34" s="14"/>
      <c r="O34" s="14"/>
      <c r="P34" s="14"/>
      <c r="Q34" s="17">
        <v>204.16666666666666</v>
      </c>
      <c r="R34" s="14"/>
      <c r="S34" s="14"/>
      <c r="T34" s="17"/>
      <c r="U34" s="17"/>
      <c r="V34" s="17"/>
      <c r="W34" s="17">
        <f>(Q34-202.96)*100/202.96</f>
        <v>0.59453422677702461</v>
      </c>
      <c r="X34" s="14" t="s">
        <v>14</v>
      </c>
      <c r="Y34" s="14"/>
    </row>
    <row r="35" spans="1:25" x14ac:dyDescent="0.3">
      <c r="A35" s="14" t="s">
        <v>88</v>
      </c>
      <c r="B35" s="14" t="s">
        <v>85</v>
      </c>
      <c r="C35" s="15">
        <v>0.1</v>
      </c>
      <c r="D35" s="14" t="s">
        <v>10</v>
      </c>
      <c r="E35" s="14"/>
      <c r="F35" s="14"/>
      <c r="G35" s="14"/>
      <c r="H35" s="16"/>
      <c r="I35" s="14"/>
      <c r="J35" s="14"/>
      <c r="K35" s="14"/>
      <c r="L35" s="14"/>
      <c r="M35" s="14"/>
      <c r="N35" s="14"/>
      <c r="O35" s="14"/>
      <c r="P35" s="14"/>
      <c r="Q35" s="17">
        <v>244.16666666666666</v>
      </c>
      <c r="R35" s="14"/>
      <c r="S35" s="14"/>
      <c r="T35" s="17"/>
      <c r="U35" s="17"/>
      <c r="V35" s="17"/>
      <c r="W35" s="17">
        <f>(Q35-243.64)*100/243.64</f>
        <v>0.21616592787172503</v>
      </c>
      <c r="X35" s="14" t="s">
        <v>14</v>
      </c>
      <c r="Y35" s="14"/>
    </row>
    <row r="36" spans="1:25" x14ac:dyDescent="0.3">
      <c r="A36" s="10" t="s">
        <v>89</v>
      </c>
      <c r="B36" s="10" t="s">
        <v>90</v>
      </c>
      <c r="C36" s="11">
        <v>0.1</v>
      </c>
      <c r="D36" s="10"/>
      <c r="E36" s="10" t="s">
        <v>11</v>
      </c>
      <c r="F36" s="10"/>
      <c r="G36" s="10"/>
      <c r="H36" s="12"/>
      <c r="I36" s="10"/>
      <c r="J36" s="10"/>
      <c r="K36" s="10"/>
      <c r="L36" s="10"/>
      <c r="M36" s="10"/>
      <c r="N36" s="10"/>
      <c r="O36" s="10"/>
      <c r="P36" s="10"/>
      <c r="Q36" s="13">
        <v>140.06666666666666</v>
      </c>
      <c r="R36" s="10"/>
      <c r="S36" s="10"/>
      <c r="T36" s="13"/>
      <c r="U36" s="13"/>
      <c r="V36" s="13"/>
      <c r="W36" s="13">
        <f>(140.1-140.04)*100/140.04</f>
        <v>4.2844901456728278E-2</v>
      </c>
      <c r="X36" s="10" t="s">
        <v>14</v>
      </c>
      <c r="Y36" s="10"/>
    </row>
    <row r="37" spans="1:25" x14ac:dyDescent="0.3">
      <c r="A37" s="10" t="s">
        <v>91</v>
      </c>
      <c r="B37" s="10" t="s">
        <v>92</v>
      </c>
      <c r="C37" s="11">
        <v>0.1</v>
      </c>
      <c r="D37" s="10"/>
      <c r="E37" s="10" t="s">
        <v>11</v>
      </c>
      <c r="F37" s="10"/>
      <c r="G37" s="10"/>
      <c r="H37" s="12"/>
      <c r="I37" s="10"/>
      <c r="J37" s="10"/>
      <c r="K37" s="10"/>
      <c r="L37" s="10"/>
      <c r="M37" s="10"/>
      <c r="N37" s="10"/>
      <c r="O37" s="10"/>
      <c r="P37" s="10"/>
      <c r="Q37" s="13">
        <v>180.76666666666665</v>
      </c>
      <c r="R37" s="10"/>
      <c r="S37" s="10"/>
      <c r="T37" s="13"/>
      <c r="U37" s="13"/>
      <c r="V37" s="13"/>
      <c r="W37" s="13">
        <f>(180.77-180.7)*100/180.77</f>
        <v>3.8723239475588644E-2</v>
      </c>
      <c r="X37" s="10" t="s">
        <v>14</v>
      </c>
      <c r="Y37" s="10"/>
    </row>
    <row r="38" spans="1:25" x14ac:dyDescent="0.3">
      <c r="A38" s="10" t="s">
        <v>93</v>
      </c>
      <c r="B38" s="10" t="s">
        <v>94</v>
      </c>
      <c r="C38" s="11">
        <v>0.1</v>
      </c>
      <c r="D38" s="10"/>
      <c r="E38" s="10" t="s">
        <v>11</v>
      </c>
      <c r="F38" s="10"/>
      <c r="G38" s="10"/>
      <c r="H38" s="12"/>
      <c r="I38" s="10"/>
      <c r="J38" s="10"/>
      <c r="K38" s="10"/>
      <c r="L38" s="10"/>
      <c r="M38" s="10"/>
      <c r="N38" s="10"/>
      <c r="O38" s="10"/>
      <c r="P38" s="10"/>
      <c r="Q38" s="13">
        <v>255.36666666666665</v>
      </c>
      <c r="R38" s="10"/>
      <c r="S38" s="10"/>
      <c r="T38" s="13"/>
      <c r="U38" s="13"/>
      <c r="V38" s="13"/>
      <c r="W38" s="13">
        <f>(255.37-255.34)*100/255.34</f>
        <v>1.1749040495026685E-2</v>
      </c>
      <c r="X38" s="10" t="s">
        <v>14</v>
      </c>
      <c r="Y38" s="10"/>
    </row>
    <row r="39" spans="1:25" x14ac:dyDescent="0.3">
      <c r="A39" s="14" t="s">
        <v>95</v>
      </c>
      <c r="B39" s="14" t="s">
        <v>90</v>
      </c>
      <c r="C39" s="15">
        <v>0.1</v>
      </c>
      <c r="D39" s="14"/>
      <c r="E39" s="14" t="s">
        <v>11</v>
      </c>
      <c r="F39" s="14"/>
      <c r="G39" s="14"/>
      <c r="H39" s="16"/>
      <c r="I39" s="14"/>
      <c r="J39" s="14"/>
      <c r="K39" s="14"/>
      <c r="L39" s="14"/>
      <c r="M39" s="14"/>
      <c r="N39" s="14"/>
      <c r="O39" s="14"/>
      <c r="P39" s="14"/>
      <c r="Q39" s="17">
        <v>139.56666666666666</v>
      </c>
      <c r="R39" s="14"/>
      <c r="S39" s="14"/>
      <c r="T39" s="17"/>
      <c r="U39" s="17"/>
      <c r="V39" s="17"/>
      <c r="W39" s="17">
        <f>(140.04-Q39)*100/140.04</f>
        <v>0.33799866704750725</v>
      </c>
      <c r="X39" s="14" t="s">
        <v>14</v>
      </c>
      <c r="Y39" s="14"/>
    </row>
    <row r="40" spans="1:25" x14ac:dyDescent="0.3">
      <c r="A40" s="14" t="s">
        <v>96</v>
      </c>
      <c r="B40" s="14" t="s">
        <v>92</v>
      </c>
      <c r="C40" s="15">
        <v>0.1</v>
      </c>
      <c r="D40" s="14"/>
      <c r="E40" s="14" t="s">
        <v>11</v>
      </c>
      <c r="F40" s="14"/>
      <c r="G40" s="14"/>
      <c r="H40" s="16"/>
      <c r="I40" s="14"/>
      <c r="J40" s="14"/>
      <c r="K40" s="14"/>
      <c r="L40" s="14"/>
      <c r="M40" s="14"/>
      <c r="N40" s="14"/>
      <c r="O40" s="14"/>
      <c r="P40" s="14"/>
      <c r="Q40" s="17">
        <v>179.93333333333331</v>
      </c>
      <c r="R40" s="14"/>
      <c r="S40" s="14"/>
      <c r="T40" s="17"/>
      <c r="U40" s="17"/>
      <c r="V40" s="17"/>
      <c r="W40" s="17">
        <f>(180.77-Q40)*100/180.77</f>
        <v>0.4628349099223884</v>
      </c>
      <c r="X40" s="14" t="s">
        <v>14</v>
      </c>
      <c r="Y40" s="14"/>
    </row>
    <row r="41" spans="1:25" x14ac:dyDescent="0.3">
      <c r="A41" s="14" t="s">
        <v>97</v>
      </c>
      <c r="B41" s="14" t="s">
        <v>94</v>
      </c>
      <c r="C41" s="15">
        <v>0.1</v>
      </c>
      <c r="D41" s="14"/>
      <c r="E41" s="14" t="s">
        <v>11</v>
      </c>
      <c r="F41" s="14"/>
      <c r="G41" s="14"/>
      <c r="H41" s="16"/>
      <c r="I41" s="14"/>
      <c r="J41" s="14"/>
      <c r="K41" s="14"/>
      <c r="L41" s="14"/>
      <c r="M41" s="14"/>
      <c r="N41" s="14"/>
      <c r="O41" s="14"/>
      <c r="P41" s="14"/>
      <c r="Q41" s="17">
        <v>253.70000000000002</v>
      </c>
      <c r="R41" s="14"/>
      <c r="S41" s="14"/>
      <c r="T41" s="17"/>
      <c r="U41" s="17"/>
      <c r="V41" s="17"/>
      <c r="W41" s="17">
        <f>(255.34-Q41)*100/255.34</f>
        <v>0.64228088039476239</v>
      </c>
      <c r="X41" s="14" t="s">
        <v>14</v>
      </c>
      <c r="Y41" s="14"/>
    </row>
    <row r="42" spans="1:25" x14ac:dyDescent="0.3">
      <c r="A42" t="s">
        <v>2281</v>
      </c>
      <c r="B42" t="s">
        <v>338</v>
      </c>
      <c r="C42" s="7">
        <v>10.199999999999999</v>
      </c>
      <c r="D42" t="s">
        <v>10</v>
      </c>
      <c r="E42" t="s">
        <v>11</v>
      </c>
      <c r="F42" t="s">
        <v>2282</v>
      </c>
      <c r="H42" t="s">
        <v>2283</v>
      </c>
      <c r="N42">
        <v>59321</v>
      </c>
      <c r="P42" s="8">
        <v>289.56666666666666</v>
      </c>
      <c r="Q42" s="8">
        <v>286.48</v>
      </c>
      <c r="R42" s="8"/>
      <c r="S42" s="8"/>
      <c r="T42" s="8"/>
      <c r="U42" s="8">
        <v>288.91999999999996</v>
      </c>
      <c r="V42" s="8">
        <v>290.21999999999997</v>
      </c>
      <c r="W42" s="5"/>
      <c r="X42" t="s">
        <v>14</v>
      </c>
      <c r="Y42" s="9" t="s">
        <v>15</v>
      </c>
    </row>
    <row r="43" spans="1:25" x14ac:dyDescent="0.3">
      <c r="A43" t="s">
        <v>2533</v>
      </c>
      <c r="B43" t="s">
        <v>1342</v>
      </c>
      <c r="C43" s="7">
        <v>9</v>
      </c>
      <c r="D43" t="s">
        <v>10</v>
      </c>
      <c r="E43" t="s">
        <v>11</v>
      </c>
      <c r="F43" t="s">
        <v>2534</v>
      </c>
      <c r="H43" t="s">
        <v>2535</v>
      </c>
      <c r="N43">
        <v>39120</v>
      </c>
      <c r="P43" s="8">
        <v>292.73333333333329</v>
      </c>
      <c r="Q43" s="8">
        <v>288.83999999999997</v>
      </c>
      <c r="R43" s="8"/>
      <c r="S43" s="8"/>
      <c r="T43" s="8"/>
      <c r="U43" s="8"/>
      <c r="V43" s="8">
        <v>295.7</v>
      </c>
      <c r="W43" s="5"/>
      <c r="X43" t="s">
        <v>14</v>
      </c>
      <c r="Y43" s="9" t="s">
        <v>15</v>
      </c>
    </row>
    <row r="44" spans="1:25" x14ac:dyDescent="0.3">
      <c r="A44" t="s">
        <v>2536</v>
      </c>
      <c r="B44" t="s">
        <v>757</v>
      </c>
      <c r="C44" s="7">
        <v>10.6</v>
      </c>
      <c r="D44" t="s">
        <v>10</v>
      </c>
      <c r="E44" t="s">
        <v>11</v>
      </c>
      <c r="F44" t="s">
        <v>2537</v>
      </c>
      <c r="H44" t="s">
        <v>2538</v>
      </c>
      <c r="N44">
        <v>59487</v>
      </c>
      <c r="P44" s="8">
        <v>295.4666666666667</v>
      </c>
      <c r="Q44" s="8">
        <v>292.12</v>
      </c>
      <c r="R44" s="8"/>
      <c r="S44" s="8"/>
      <c r="T44" s="8"/>
      <c r="U44" s="8"/>
      <c r="V44" s="8">
        <v>298.21999999999997</v>
      </c>
      <c r="W44" s="5"/>
      <c r="X44" t="s">
        <v>14</v>
      </c>
      <c r="Y44" s="9" t="s">
        <v>15</v>
      </c>
    </row>
    <row r="45" spans="1:25" x14ac:dyDescent="0.3">
      <c r="A45" t="s">
        <v>2034</v>
      </c>
      <c r="B45" t="s">
        <v>2035</v>
      </c>
      <c r="C45" s="7">
        <v>12</v>
      </c>
      <c r="D45" t="s">
        <v>10</v>
      </c>
      <c r="E45" t="s">
        <v>11</v>
      </c>
      <c r="F45" t="s">
        <v>2036</v>
      </c>
      <c r="H45" t="s">
        <v>2037</v>
      </c>
      <c r="N45">
        <v>46675</v>
      </c>
      <c r="P45" s="8">
        <v>296.50000000000006</v>
      </c>
      <c r="Q45" s="8">
        <v>294.89999999999998</v>
      </c>
      <c r="R45" s="8"/>
      <c r="S45" s="8"/>
      <c r="T45" s="8"/>
      <c r="U45" s="8"/>
      <c r="V45" s="8">
        <v>299.3</v>
      </c>
      <c r="W45" s="5"/>
      <c r="X45" t="s">
        <v>14</v>
      </c>
      <c r="Y45" s="9" t="s">
        <v>15</v>
      </c>
    </row>
    <row r="46" spans="1:25" x14ac:dyDescent="0.3">
      <c r="A46" s="10" t="s">
        <v>80</v>
      </c>
      <c r="B46" s="10" t="s">
        <v>81</v>
      </c>
      <c r="C46" s="11">
        <v>0.2</v>
      </c>
      <c r="D46" s="10" t="s">
        <v>10</v>
      </c>
      <c r="E46" s="10"/>
      <c r="F46" s="10"/>
      <c r="G46" s="10"/>
      <c r="H46" s="12"/>
      <c r="I46" s="10"/>
      <c r="J46" s="10"/>
      <c r="K46" s="10"/>
      <c r="L46" s="10"/>
      <c r="M46" s="10"/>
      <c r="N46" s="10"/>
      <c r="O46" s="10"/>
      <c r="P46" s="10"/>
      <c r="Q46" s="13">
        <v>153.6</v>
      </c>
      <c r="R46" s="10"/>
      <c r="S46" s="10"/>
      <c r="T46" s="13"/>
      <c r="U46" s="13"/>
      <c r="V46" s="13"/>
      <c r="W46" s="13">
        <f>(153.73-Q46)*100/153.73</f>
        <v>8.4563845703503199E-2</v>
      </c>
      <c r="X46" s="10" t="s">
        <v>14</v>
      </c>
      <c r="Y46" s="10"/>
    </row>
    <row r="47" spans="1:25" x14ac:dyDescent="0.3">
      <c r="A47" s="10" t="s">
        <v>82</v>
      </c>
      <c r="B47" s="10" t="s">
        <v>83</v>
      </c>
      <c r="C47" s="11">
        <v>0.1</v>
      </c>
      <c r="D47" s="10" t="s">
        <v>10</v>
      </c>
      <c r="E47" s="10"/>
      <c r="F47" s="10"/>
      <c r="G47" s="10"/>
      <c r="H47" s="12"/>
      <c r="I47" s="10"/>
      <c r="J47" s="10"/>
      <c r="K47" s="10"/>
      <c r="L47" s="10"/>
      <c r="M47" s="10"/>
      <c r="N47" s="10"/>
      <c r="O47" s="10"/>
      <c r="P47" s="10"/>
      <c r="Q47" s="13">
        <v>203.56</v>
      </c>
      <c r="R47" s="10"/>
      <c r="S47" s="10"/>
      <c r="T47" s="13"/>
      <c r="U47" s="13"/>
      <c r="V47" s="13"/>
      <c r="W47" s="13">
        <f>(Q47-202.96)*100/202.96</f>
        <v>0.2956247536460358</v>
      </c>
      <c r="X47" s="10" t="s">
        <v>14</v>
      </c>
      <c r="Y47" s="10"/>
    </row>
    <row r="48" spans="1:25" x14ac:dyDescent="0.3">
      <c r="A48" s="10" t="s">
        <v>84</v>
      </c>
      <c r="B48" s="10" t="s">
        <v>85</v>
      </c>
      <c r="C48" s="11">
        <v>0.1</v>
      </c>
      <c r="D48" s="10" t="s">
        <v>10</v>
      </c>
      <c r="E48" s="10"/>
      <c r="F48" s="10"/>
      <c r="G48" s="10"/>
      <c r="H48" s="12"/>
      <c r="I48" s="10"/>
      <c r="J48" s="10"/>
      <c r="K48" s="10"/>
      <c r="L48" s="10"/>
      <c r="M48" s="10"/>
      <c r="N48" s="10"/>
      <c r="O48" s="10"/>
      <c r="P48" s="10"/>
      <c r="Q48" s="13">
        <v>243.1</v>
      </c>
      <c r="R48" s="10"/>
      <c r="S48" s="10"/>
      <c r="T48" s="13"/>
      <c r="U48" s="13"/>
      <c r="V48" s="13"/>
      <c r="W48" s="13">
        <f>(243.64-Q48)*100/243.64</f>
        <v>0.22163848300771305</v>
      </c>
      <c r="X48" s="10" t="s">
        <v>14</v>
      </c>
      <c r="Y48" s="10"/>
    </row>
    <row r="49" spans="1:25" x14ac:dyDescent="0.3">
      <c r="A49" s="14" t="s">
        <v>86</v>
      </c>
      <c r="B49" s="14" t="s">
        <v>81</v>
      </c>
      <c r="C49" s="15">
        <v>0.2</v>
      </c>
      <c r="D49" s="14" t="s">
        <v>10</v>
      </c>
      <c r="E49" s="14"/>
      <c r="F49" s="14"/>
      <c r="G49" s="14"/>
      <c r="H49" s="16"/>
      <c r="I49" s="14"/>
      <c r="J49" s="14"/>
      <c r="K49" s="14"/>
      <c r="L49" s="14"/>
      <c r="M49" s="14"/>
      <c r="N49" s="14"/>
      <c r="O49" s="14"/>
      <c r="P49" s="14"/>
      <c r="Q49" s="17">
        <v>154.44</v>
      </c>
      <c r="R49" s="14"/>
      <c r="S49" s="14"/>
      <c r="T49" s="17"/>
      <c r="U49" s="17"/>
      <c r="V49" s="17"/>
      <c r="W49" s="17">
        <f>(Q49-153.73)*100/153.73</f>
        <v>0.46184869576530801</v>
      </c>
      <c r="X49" s="14" t="s">
        <v>14</v>
      </c>
      <c r="Y49" s="14"/>
    </row>
    <row r="50" spans="1:25" x14ac:dyDescent="0.3">
      <c r="A50" s="14" t="s">
        <v>87</v>
      </c>
      <c r="B50" s="14" t="s">
        <v>83</v>
      </c>
      <c r="C50" s="15">
        <v>0.1</v>
      </c>
      <c r="D50" s="14" t="s">
        <v>10</v>
      </c>
      <c r="E50" s="14"/>
      <c r="F50" s="14"/>
      <c r="G50" s="14"/>
      <c r="H50" s="16"/>
      <c r="I50" s="14"/>
      <c r="J50" s="14"/>
      <c r="K50" s="14"/>
      <c r="L50" s="14"/>
      <c r="M50" s="14"/>
      <c r="N50" s="14"/>
      <c r="O50" s="14"/>
      <c r="P50" s="14"/>
      <c r="Q50" s="17">
        <v>205.32</v>
      </c>
      <c r="R50" s="14"/>
      <c r="S50" s="14"/>
      <c r="T50" s="17"/>
      <c r="U50" s="17"/>
      <c r="V50" s="17"/>
      <c r="W50" s="17">
        <f>(Q50-202.96)*100/202.96</f>
        <v>1.1627906976744113</v>
      </c>
      <c r="X50" s="14" t="s">
        <v>14</v>
      </c>
      <c r="Y50" s="14"/>
    </row>
    <row r="51" spans="1:25" x14ac:dyDescent="0.3">
      <c r="A51" s="14" t="s">
        <v>88</v>
      </c>
      <c r="B51" s="14" t="s">
        <v>85</v>
      </c>
      <c r="C51" s="15">
        <v>0.1</v>
      </c>
      <c r="D51" s="14" t="s">
        <v>10</v>
      </c>
      <c r="E51" s="14"/>
      <c r="F51" s="14"/>
      <c r="G51" s="14"/>
      <c r="H51" s="16"/>
      <c r="I51" s="14"/>
      <c r="J51" s="14"/>
      <c r="K51" s="14"/>
      <c r="L51" s="14"/>
      <c r="M51" s="14"/>
      <c r="N51" s="14"/>
      <c r="O51" s="14"/>
      <c r="P51" s="14"/>
      <c r="Q51" s="17">
        <v>245.84</v>
      </c>
      <c r="R51" s="14"/>
      <c r="S51" s="14"/>
      <c r="T51" s="17"/>
      <c r="U51" s="17"/>
      <c r="V51" s="17"/>
      <c r="W51" s="17">
        <f>(Q51-243.64)*100/243.64</f>
        <v>0.90297159743885125</v>
      </c>
      <c r="X51" s="14" t="s">
        <v>14</v>
      </c>
      <c r="Y51" s="14"/>
    </row>
    <row r="52" spans="1:25" x14ac:dyDescent="0.3">
      <c r="A52" s="10" t="s">
        <v>89</v>
      </c>
      <c r="B52" s="10" t="s">
        <v>90</v>
      </c>
      <c r="C52" s="11">
        <v>0.1</v>
      </c>
      <c r="D52" s="10"/>
      <c r="E52" s="10" t="s">
        <v>11</v>
      </c>
      <c r="F52" s="10"/>
      <c r="G52" s="10"/>
      <c r="H52" s="12"/>
      <c r="I52" s="10"/>
      <c r="J52" s="10"/>
      <c r="K52" s="10"/>
      <c r="L52" s="10"/>
      <c r="M52" s="10"/>
      <c r="N52" s="10"/>
      <c r="O52" s="10"/>
      <c r="P52" s="10"/>
      <c r="Q52" s="13">
        <v>140.06</v>
      </c>
      <c r="R52" s="10"/>
      <c r="S52" s="10"/>
      <c r="T52" s="13"/>
      <c r="U52" s="13"/>
      <c r="V52" s="13"/>
      <c r="W52" s="13">
        <f>(140.1-140.04)*100/140.04</f>
        <v>4.2844901456728278E-2</v>
      </c>
      <c r="X52" s="10" t="s">
        <v>14</v>
      </c>
      <c r="Y52" s="10"/>
    </row>
    <row r="53" spans="1:25" x14ac:dyDescent="0.3">
      <c r="A53" s="10" t="s">
        <v>91</v>
      </c>
      <c r="B53" s="10" t="s">
        <v>92</v>
      </c>
      <c r="C53" s="11">
        <v>0.1</v>
      </c>
      <c r="D53" s="10"/>
      <c r="E53" s="10" t="s">
        <v>11</v>
      </c>
      <c r="F53" s="10"/>
      <c r="G53" s="10"/>
      <c r="H53" s="12"/>
      <c r="I53" s="10"/>
      <c r="J53" s="10"/>
      <c r="K53" s="10"/>
      <c r="L53" s="10"/>
      <c r="M53" s="10"/>
      <c r="N53" s="10"/>
      <c r="O53" s="10"/>
      <c r="P53" s="10"/>
      <c r="Q53" s="13">
        <v>180.74</v>
      </c>
      <c r="R53" s="10"/>
      <c r="S53" s="10"/>
      <c r="T53" s="13"/>
      <c r="U53" s="13"/>
      <c r="V53" s="13"/>
      <c r="W53" s="13">
        <f>(180.77-180.7)*100/180.77</f>
        <v>3.8723239475588644E-2</v>
      </c>
      <c r="X53" s="10" t="s">
        <v>14</v>
      </c>
      <c r="Y53" s="10"/>
    </row>
    <row r="54" spans="1:25" x14ac:dyDescent="0.3">
      <c r="A54" s="10" t="s">
        <v>93</v>
      </c>
      <c r="B54" s="10" t="s">
        <v>94</v>
      </c>
      <c r="C54" s="11">
        <v>0.1</v>
      </c>
      <c r="D54" s="10"/>
      <c r="E54" s="10" t="s">
        <v>11</v>
      </c>
      <c r="F54" s="10"/>
      <c r="G54" s="10"/>
      <c r="H54" s="12"/>
      <c r="I54" s="10"/>
      <c r="J54" s="10"/>
      <c r="K54" s="10"/>
      <c r="L54" s="10"/>
      <c r="M54" s="10"/>
      <c r="N54" s="10"/>
      <c r="O54" s="10"/>
      <c r="P54" s="10"/>
      <c r="Q54" s="13">
        <v>255.4</v>
      </c>
      <c r="R54" s="10"/>
      <c r="S54" s="10"/>
      <c r="T54" s="13"/>
      <c r="U54" s="13"/>
      <c r="V54" s="13"/>
      <c r="W54" s="13">
        <f>(255.37-255.34)*100/255.34</f>
        <v>1.1749040495026685E-2</v>
      </c>
      <c r="X54" s="10" t="s">
        <v>14</v>
      </c>
      <c r="Y54" s="10"/>
    </row>
    <row r="55" spans="1:25" x14ac:dyDescent="0.3">
      <c r="A55" s="14" t="s">
        <v>95</v>
      </c>
      <c r="B55" s="14" t="s">
        <v>90</v>
      </c>
      <c r="C55" s="15">
        <v>0.1</v>
      </c>
      <c r="D55" s="14"/>
      <c r="E55" s="14" t="s">
        <v>11</v>
      </c>
      <c r="F55" s="14"/>
      <c r="G55" s="14"/>
      <c r="H55" s="16"/>
      <c r="I55" s="14"/>
      <c r="J55" s="14"/>
      <c r="K55" s="14"/>
      <c r="L55" s="14"/>
      <c r="M55" s="14"/>
      <c r="N55" s="14"/>
      <c r="O55" s="14"/>
      <c r="P55" s="14"/>
      <c r="Q55" s="17">
        <v>140.61999999999998</v>
      </c>
      <c r="R55" s="14"/>
      <c r="S55" s="14"/>
      <c r="T55" s="17"/>
      <c r="U55" s="17"/>
      <c r="V55" s="17"/>
      <c r="W55" s="17">
        <f>(Q55-140.04)*100/140.04</f>
        <v>0.41416738074834625</v>
      </c>
      <c r="X55" s="14" t="s">
        <v>14</v>
      </c>
      <c r="Y55" s="14"/>
    </row>
    <row r="56" spans="1:25" x14ac:dyDescent="0.3">
      <c r="A56" s="14" t="s">
        <v>96</v>
      </c>
      <c r="B56" s="14" t="s">
        <v>92</v>
      </c>
      <c r="C56" s="15">
        <v>0.1</v>
      </c>
      <c r="D56" s="14"/>
      <c r="E56" s="14" t="s">
        <v>11</v>
      </c>
      <c r="F56" s="14"/>
      <c r="G56" s="14"/>
      <c r="H56" s="16"/>
      <c r="I56" s="14"/>
      <c r="J56" s="14"/>
      <c r="K56" s="14"/>
      <c r="L56" s="14"/>
      <c r="M56" s="14"/>
      <c r="N56" s="14"/>
      <c r="O56" s="14"/>
      <c r="P56" s="14"/>
      <c r="Q56" s="17">
        <v>181.44</v>
      </c>
      <c r="R56" s="14"/>
      <c r="S56" s="14"/>
      <c r="T56" s="17"/>
      <c r="U56" s="17"/>
      <c r="V56" s="17"/>
      <c r="W56" s="17">
        <f>(Q56-180.77)*100/180.77</f>
        <v>0.37063672069479864</v>
      </c>
      <c r="X56" s="14" t="s">
        <v>14</v>
      </c>
      <c r="Y56" s="14"/>
    </row>
    <row r="57" spans="1:25" x14ac:dyDescent="0.3">
      <c r="A57" s="14" t="s">
        <v>97</v>
      </c>
      <c r="B57" s="14" t="s">
        <v>94</v>
      </c>
      <c r="C57" s="15">
        <v>0.1</v>
      </c>
      <c r="D57" s="14"/>
      <c r="E57" s="14" t="s">
        <v>11</v>
      </c>
      <c r="F57" s="14"/>
      <c r="G57" s="14"/>
      <c r="H57" s="16"/>
      <c r="I57" s="14"/>
      <c r="J57" s="14"/>
      <c r="K57" s="14"/>
      <c r="L57" s="14"/>
      <c r="M57" s="14"/>
      <c r="N57" s="14"/>
      <c r="O57" s="14"/>
      <c r="P57" s="14"/>
      <c r="Q57" s="17">
        <v>256.15999999999997</v>
      </c>
      <c r="R57" s="14"/>
      <c r="S57" s="14"/>
      <c r="T57" s="17"/>
      <c r="U57" s="17"/>
      <c r="V57" s="17"/>
      <c r="W57" s="17">
        <f>(Q57-255.34)*100/255.34</f>
        <v>0.32114044019737009</v>
      </c>
      <c r="X57" s="14" t="s">
        <v>14</v>
      </c>
      <c r="Y57" s="14"/>
    </row>
    <row r="58" spans="1:25" x14ac:dyDescent="0.3">
      <c r="A58" t="s">
        <v>1064</v>
      </c>
      <c r="B58" t="s">
        <v>338</v>
      </c>
      <c r="C58" s="7">
        <v>11.8</v>
      </c>
      <c r="D58" t="s">
        <v>10</v>
      </c>
      <c r="E58" t="s">
        <v>11</v>
      </c>
      <c r="F58" t="s">
        <v>2539</v>
      </c>
      <c r="H58" t="s">
        <v>2540</v>
      </c>
      <c r="N58">
        <v>1968592</v>
      </c>
      <c r="P58" s="8">
        <v>287.40000000000003</v>
      </c>
      <c r="Q58" s="8">
        <v>289.74</v>
      </c>
      <c r="R58" s="8"/>
      <c r="S58" s="8"/>
      <c r="T58" s="8"/>
      <c r="U58" s="8"/>
      <c r="V58" s="8">
        <v>293.45</v>
      </c>
      <c r="W58" s="5"/>
      <c r="X58" t="s">
        <v>14</v>
      </c>
      <c r="Y58" s="9" t="s">
        <v>15</v>
      </c>
    </row>
    <row r="59" spans="1:25" x14ac:dyDescent="0.3">
      <c r="A59" t="s">
        <v>491</v>
      </c>
      <c r="B59" t="s">
        <v>757</v>
      </c>
      <c r="C59" s="7">
        <v>10.3</v>
      </c>
      <c r="D59" t="s">
        <v>10</v>
      </c>
      <c r="E59" t="s">
        <v>11</v>
      </c>
      <c r="F59" t="s">
        <v>2541</v>
      </c>
      <c r="H59" t="s">
        <v>494</v>
      </c>
      <c r="N59">
        <v>59421</v>
      </c>
      <c r="P59" s="8">
        <v>291.86666666666662</v>
      </c>
      <c r="Q59" s="8">
        <v>289.18</v>
      </c>
      <c r="R59" s="8"/>
      <c r="S59" s="8"/>
      <c r="T59" s="8"/>
      <c r="U59" s="8"/>
      <c r="V59" s="8">
        <v>294.07499999999999</v>
      </c>
      <c r="W59" s="5"/>
      <c r="X59" t="s">
        <v>14</v>
      </c>
      <c r="Y59" s="9" t="s">
        <v>15</v>
      </c>
    </row>
    <row r="60" spans="1:25" x14ac:dyDescent="0.3">
      <c r="A60" t="s">
        <v>2542</v>
      </c>
      <c r="B60" t="s">
        <v>2035</v>
      </c>
      <c r="C60" s="7">
        <v>10.8</v>
      </c>
      <c r="D60" t="s">
        <v>10</v>
      </c>
      <c r="E60" t="s">
        <v>11</v>
      </c>
      <c r="F60" t="s">
        <v>1511</v>
      </c>
      <c r="H60" t="s">
        <v>1512</v>
      </c>
      <c r="N60">
        <v>39617</v>
      </c>
      <c r="P60" s="8">
        <v>296.43333333333334</v>
      </c>
      <c r="Q60" s="8">
        <v>293.76000000000005</v>
      </c>
      <c r="R60" s="8"/>
      <c r="S60" s="8"/>
      <c r="T60" s="8"/>
      <c r="U60" s="8">
        <v>298.45</v>
      </c>
      <c r="V60" s="8">
        <v>300.02499999999998</v>
      </c>
      <c r="W60" s="5"/>
      <c r="X60" t="s">
        <v>14</v>
      </c>
      <c r="Y60" s="9" t="s">
        <v>15</v>
      </c>
    </row>
    <row r="61" spans="1:25" x14ac:dyDescent="0.3">
      <c r="A61" t="s">
        <v>1276</v>
      </c>
      <c r="B61" t="s">
        <v>1342</v>
      </c>
      <c r="C61" s="7">
        <v>11.5</v>
      </c>
      <c r="D61" t="s">
        <v>10</v>
      </c>
      <c r="E61" t="s">
        <v>11</v>
      </c>
      <c r="F61" t="s">
        <v>2543</v>
      </c>
      <c r="H61" t="s">
        <v>1278</v>
      </c>
      <c r="N61">
        <v>59549</v>
      </c>
      <c r="P61" s="8">
        <v>298.16666666666669</v>
      </c>
      <c r="Q61" s="8">
        <v>295.39999999999998</v>
      </c>
      <c r="R61" s="8"/>
      <c r="S61" s="8"/>
      <c r="T61" s="8"/>
      <c r="U61" s="8">
        <v>299.04999999999995</v>
      </c>
      <c r="V61" s="8">
        <v>299.67499999999995</v>
      </c>
      <c r="W61" s="5"/>
      <c r="X61" t="s">
        <v>14</v>
      </c>
      <c r="Y61" s="9" t="s">
        <v>15</v>
      </c>
    </row>
    <row r="62" spans="1:25" x14ac:dyDescent="0.3">
      <c r="A62" s="10" t="s">
        <v>80</v>
      </c>
      <c r="B62" s="10" t="s">
        <v>81</v>
      </c>
      <c r="C62" s="11">
        <v>0.2</v>
      </c>
      <c r="D62" s="10" t="s">
        <v>10</v>
      </c>
      <c r="E62" s="10"/>
      <c r="F62" s="10"/>
      <c r="G62" s="10"/>
      <c r="H62" s="12"/>
      <c r="I62" s="10"/>
      <c r="J62" s="10"/>
      <c r="K62" s="10"/>
      <c r="L62" s="10"/>
      <c r="M62" s="10"/>
      <c r="N62" s="10"/>
      <c r="O62" s="10"/>
      <c r="P62" s="10"/>
      <c r="Q62" s="13">
        <v>153.6</v>
      </c>
      <c r="R62" s="10"/>
      <c r="S62" s="10"/>
      <c r="T62" s="13"/>
      <c r="U62" s="13"/>
      <c r="V62" s="13"/>
      <c r="W62" s="13">
        <f>(153.73-Q62)*100/153.73</f>
        <v>8.4563845703503199E-2</v>
      </c>
      <c r="X62" s="10" t="s">
        <v>14</v>
      </c>
      <c r="Y62" s="10"/>
    </row>
    <row r="63" spans="1:25" x14ac:dyDescent="0.3">
      <c r="A63" s="10" t="s">
        <v>82</v>
      </c>
      <c r="B63" s="10" t="s">
        <v>83</v>
      </c>
      <c r="C63" s="11">
        <v>0.1</v>
      </c>
      <c r="D63" s="10" t="s">
        <v>10</v>
      </c>
      <c r="E63" s="10"/>
      <c r="F63" s="10"/>
      <c r="G63" s="10"/>
      <c r="H63" s="12"/>
      <c r="I63" s="10"/>
      <c r="J63" s="10"/>
      <c r="K63" s="10"/>
      <c r="L63" s="10"/>
      <c r="M63" s="10"/>
      <c r="N63" s="10"/>
      <c r="O63" s="10"/>
      <c r="P63" s="10"/>
      <c r="Q63" s="13">
        <v>203.54000000000002</v>
      </c>
      <c r="R63" s="10"/>
      <c r="S63" s="10"/>
      <c r="T63" s="13"/>
      <c r="U63" s="13"/>
      <c r="V63" s="13"/>
      <c r="W63" s="13">
        <f>(Q63-202.96)*100/202.96</f>
        <v>0.28577059519117681</v>
      </c>
      <c r="X63" s="10" t="s">
        <v>14</v>
      </c>
      <c r="Y63" s="10"/>
    </row>
    <row r="64" spans="1:25" x14ac:dyDescent="0.3">
      <c r="A64" s="10" t="s">
        <v>84</v>
      </c>
      <c r="B64" s="10" t="s">
        <v>85</v>
      </c>
      <c r="C64" s="11">
        <v>0.1</v>
      </c>
      <c r="D64" s="10" t="s">
        <v>10</v>
      </c>
      <c r="E64" s="10"/>
      <c r="F64" s="10"/>
      <c r="G64" s="10"/>
      <c r="H64" s="12"/>
      <c r="I64" s="10"/>
      <c r="J64" s="10"/>
      <c r="K64" s="10"/>
      <c r="L64" s="10"/>
      <c r="M64" s="10"/>
      <c r="N64" s="10"/>
      <c r="O64" s="10"/>
      <c r="P64" s="10"/>
      <c r="Q64" s="13">
        <v>243.04000000000002</v>
      </c>
      <c r="R64" s="10"/>
      <c r="S64" s="10"/>
      <c r="T64" s="13"/>
      <c r="U64" s="13"/>
      <c r="V64" s="13"/>
      <c r="W64" s="13">
        <f>(243.64-Q64)*100/243.64</f>
        <v>0.24626498111967079</v>
      </c>
      <c r="X64" s="10" t="s">
        <v>14</v>
      </c>
      <c r="Y64" s="10"/>
    </row>
    <row r="65" spans="1:25" x14ac:dyDescent="0.3">
      <c r="A65" s="14" t="s">
        <v>86</v>
      </c>
      <c r="B65" s="14" t="s">
        <v>81</v>
      </c>
      <c r="C65" s="15">
        <v>0.2</v>
      </c>
      <c r="D65" s="14" t="s">
        <v>10</v>
      </c>
      <c r="E65" s="14"/>
      <c r="F65" s="14"/>
      <c r="G65" s="14"/>
      <c r="H65" s="16"/>
      <c r="I65" s="14"/>
      <c r="J65" s="14"/>
      <c r="K65" s="14"/>
      <c r="L65" s="14"/>
      <c r="M65" s="14"/>
      <c r="N65" s="14"/>
      <c r="O65" s="14"/>
      <c r="P65" s="14"/>
      <c r="Q65" s="17">
        <v>154.62</v>
      </c>
      <c r="R65" s="14"/>
      <c r="S65" s="14"/>
      <c r="T65" s="17"/>
      <c r="U65" s="17"/>
      <c r="V65" s="17"/>
      <c r="W65" s="17">
        <f>(Q65-153.73)*100/153.73</f>
        <v>0.57893709750862865</v>
      </c>
      <c r="X65" s="14" t="s">
        <v>14</v>
      </c>
      <c r="Y65" s="14"/>
    </row>
    <row r="66" spans="1:25" x14ac:dyDescent="0.3">
      <c r="A66" s="14" t="s">
        <v>87</v>
      </c>
      <c r="B66" s="14" t="s">
        <v>83</v>
      </c>
      <c r="C66" s="15">
        <v>0.1</v>
      </c>
      <c r="D66" s="14" t="s">
        <v>10</v>
      </c>
      <c r="E66" s="14"/>
      <c r="F66" s="14"/>
      <c r="G66" s="14"/>
      <c r="H66" s="16"/>
      <c r="I66" s="14"/>
      <c r="J66" s="14"/>
      <c r="K66" s="14"/>
      <c r="L66" s="14"/>
      <c r="M66" s="14"/>
      <c r="N66" s="14"/>
      <c r="O66" s="14"/>
      <c r="P66" s="14"/>
      <c r="Q66" s="17">
        <v>205.58</v>
      </c>
      <c r="R66" s="14"/>
      <c r="S66" s="14"/>
      <c r="T66" s="17"/>
      <c r="U66" s="17"/>
      <c r="V66" s="17"/>
      <c r="W66" s="17">
        <f>(Q66-202.96)*100/202.96</f>
        <v>1.2908947575877041</v>
      </c>
      <c r="X66" s="14" t="s">
        <v>14</v>
      </c>
      <c r="Y66" s="14"/>
    </row>
    <row r="67" spans="1:25" x14ac:dyDescent="0.3">
      <c r="A67" s="14" t="s">
        <v>88</v>
      </c>
      <c r="B67" s="14" t="s">
        <v>85</v>
      </c>
      <c r="C67" s="15">
        <v>0.1</v>
      </c>
      <c r="D67" s="14" t="s">
        <v>10</v>
      </c>
      <c r="E67" s="14"/>
      <c r="F67" s="14"/>
      <c r="G67" s="14"/>
      <c r="H67" s="16"/>
      <c r="I67" s="14"/>
      <c r="J67" s="14"/>
      <c r="K67" s="14"/>
      <c r="L67" s="14"/>
      <c r="M67" s="14"/>
      <c r="N67" s="14"/>
      <c r="O67" s="14"/>
      <c r="P67" s="14"/>
      <c r="Q67" s="17">
        <v>246.08</v>
      </c>
      <c r="R67" s="14"/>
      <c r="S67" s="14"/>
      <c r="T67" s="17"/>
      <c r="U67" s="17"/>
      <c r="V67" s="17"/>
      <c r="W67" s="17">
        <f>(Q67-243.64)*100/243.64</f>
        <v>1.001477589886729</v>
      </c>
      <c r="X67" s="14" t="s">
        <v>14</v>
      </c>
      <c r="Y67" s="14"/>
    </row>
    <row r="68" spans="1:25" x14ac:dyDescent="0.3">
      <c r="A68" s="10" t="s">
        <v>89</v>
      </c>
      <c r="B68" s="10" t="s">
        <v>90</v>
      </c>
      <c r="C68" s="11">
        <v>0.1</v>
      </c>
      <c r="D68" s="10"/>
      <c r="E68" s="10" t="s">
        <v>11</v>
      </c>
      <c r="F68" s="10"/>
      <c r="G68" s="10"/>
      <c r="H68" s="12"/>
      <c r="I68" s="10"/>
      <c r="J68" s="10"/>
      <c r="K68" s="10"/>
      <c r="L68" s="10"/>
      <c r="M68" s="10"/>
      <c r="N68" s="10"/>
      <c r="O68" s="10"/>
      <c r="P68" s="10"/>
      <c r="Q68" s="13">
        <v>140.05000000000001</v>
      </c>
      <c r="R68" s="10"/>
      <c r="S68" s="10"/>
      <c r="T68" s="13"/>
      <c r="U68" s="13"/>
      <c r="V68" s="13"/>
      <c r="W68" s="13">
        <f>(140.1-140.04)*100/140.04</f>
        <v>4.2844901456728278E-2</v>
      </c>
      <c r="X68" s="10" t="s">
        <v>14</v>
      </c>
      <c r="Y68" s="10"/>
    </row>
    <row r="69" spans="1:25" x14ac:dyDescent="0.3">
      <c r="A69" s="10" t="s">
        <v>91</v>
      </c>
      <c r="B69" s="10" t="s">
        <v>92</v>
      </c>
      <c r="C69" s="11">
        <v>0.1</v>
      </c>
      <c r="D69" s="10"/>
      <c r="E69" s="10" t="s">
        <v>11</v>
      </c>
      <c r="F69" s="10"/>
      <c r="G69" s="10"/>
      <c r="H69" s="12"/>
      <c r="I69" s="10"/>
      <c r="J69" s="10"/>
      <c r="K69" s="10"/>
      <c r="L69" s="10"/>
      <c r="M69" s="10"/>
      <c r="N69" s="10"/>
      <c r="O69" s="10"/>
      <c r="P69" s="10"/>
      <c r="Q69" s="13">
        <v>180.75</v>
      </c>
      <c r="R69" s="10"/>
      <c r="S69" s="10"/>
      <c r="T69" s="13"/>
      <c r="U69" s="13"/>
      <c r="V69" s="13"/>
      <c r="W69" s="13">
        <f>(180.77-180.7)*100/180.77</f>
        <v>3.8723239475588644E-2</v>
      </c>
      <c r="X69" s="10" t="s">
        <v>14</v>
      </c>
      <c r="Y69" s="10"/>
    </row>
    <row r="70" spans="1:25" x14ac:dyDescent="0.3">
      <c r="A70" s="10" t="s">
        <v>93</v>
      </c>
      <c r="B70" s="10" t="s">
        <v>94</v>
      </c>
      <c r="C70" s="11">
        <v>0.1</v>
      </c>
      <c r="D70" s="10"/>
      <c r="E70" s="10" t="s">
        <v>11</v>
      </c>
      <c r="F70" s="10"/>
      <c r="G70" s="10"/>
      <c r="H70" s="12"/>
      <c r="I70" s="10"/>
      <c r="J70" s="10"/>
      <c r="K70" s="10"/>
      <c r="L70" s="10"/>
      <c r="M70" s="10"/>
      <c r="N70" s="10"/>
      <c r="O70" s="10"/>
      <c r="P70" s="10"/>
      <c r="Q70" s="13">
        <v>255.39999999999998</v>
      </c>
      <c r="R70" s="10"/>
      <c r="S70" s="10"/>
      <c r="T70" s="13"/>
      <c r="U70" s="13"/>
      <c r="V70" s="13"/>
      <c r="W70" s="13">
        <f>(255.37-255.34)*100/255.34</f>
        <v>1.1749040495026685E-2</v>
      </c>
      <c r="X70" s="10" t="s">
        <v>14</v>
      </c>
      <c r="Y70" s="10"/>
    </row>
    <row r="71" spans="1:25" x14ac:dyDescent="0.3">
      <c r="A71" s="14" t="s">
        <v>95</v>
      </c>
      <c r="B71" s="14" t="s">
        <v>90</v>
      </c>
      <c r="C71" s="15">
        <v>0.1</v>
      </c>
      <c r="D71" s="14"/>
      <c r="E71" s="14" t="s">
        <v>11</v>
      </c>
      <c r="F71" s="14"/>
      <c r="G71" s="14"/>
      <c r="H71" s="16"/>
      <c r="I71" s="14"/>
      <c r="J71" s="14"/>
      <c r="K71" s="14"/>
      <c r="L71" s="14"/>
      <c r="M71" s="14"/>
      <c r="N71" s="14"/>
      <c r="O71" s="14"/>
      <c r="P71" s="14"/>
      <c r="Q71" s="17">
        <v>140.67500000000001</v>
      </c>
      <c r="R71" s="14"/>
      <c r="S71" s="14"/>
      <c r="T71" s="17"/>
      <c r="U71" s="17"/>
      <c r="V71" s="17"/>
      <c r="W71" s="17">
        <f>(Q71-140.04)*100/140.04</f>
        <v>0.45344187375037087</v>
      </c>
      <c r="X71" s="14" t="s">
        <v>14</v>
      </c>
      <c r="Y71" s="14"/>
    </row>
    <row r="72" spans="1:25" x14ac:dyDescent="0.3">
      <c r="A72" s="14" t="s">
        <v>96</v>
      </c>
      <c r="B72" s="14" t="s">
        <v>92</v>
      </c>
      <c r="C72" s="15">
        <v>0.1</v>
      </c>
      <c r="D72" s="14"/>
      <c r="E72" s="14" t="s">
        <v>11</v>
      </c>
      <c r="F72" s="14"/>
      <c r="G72" s="14"/>
      <c r="H72" s="16"/>
      <c r="I72" s="14"/>
      <c r="J72" s="14"/>
      <c r="K72" s="14"/>
      <c r="L72" s="14"/>
      <c r="M72" s="14"/>
      <c r="N72" s="14"/>
      <c r="O72" s="14"/>
      <c r="P72" s="14"/>
      <c r="Q72" s="17">
        <v>181.47499999999999</v>
      </c>
      <c r="R72" s="14"/>
      <c r="S72" s="14"/>
      <c r="T72" s="17"/>
      <c r="U72" s="17"/>
      <c r="V72" s="17"/>
      <c r="W72" s="17">
        <f>(Q72-180.77)*100/180.77</f>
        <v>0.38999834043258508</v>
      </c>
      <c r="X72" s="14" t="s">
        <v>14</v>
      </c>
      <c r="Y72" s="14"/>
    </row>
    <row r="73" spans="1:25" x14ac:dyDescent="0.3">
      <c r="A73" s="14" t="s">
        <v>97</v>
      </c>
      <c r="B73" s="14" t="s">
        <v>94</v>
      </c>
      <c r="C73" s="15">
        <v>0.1</v>
      </c>
      <c r="D73" s="14"/>
      <c r="E73" s="14" t="s">
        <v>11</v>
      </c>
      <c r="F73" s="14"/>
      <c r="G73" s="14"/>
      <c r="H73" s="16"/>
      <c r="I73" s="14"/>
      <c r="J73" s="14"/>
      <c r="K73" s="14"/>
      <c r="L73" s="14"/>
      <c r="M73" s="14"/>
      <c r="N73" s="14"/>
      <c r="O73" s="14"/>
      <c r="P73" s="14"/>
      <c r="Q73" s="17">
        <v>256.27499999999998</v>
      </c>
      <c r="R73" s="14"/>
      <c r="S73" s="14"/>
      <c r="T73" s="17"/>
      <c r="U73" s="17"/>
      <c r="V73" s="17"/>
      <c r="W73" s="17">
        <f>(Q73-255.34)*100/255.34</f>
        <v>0.36617842876164086</v>
      </c>
      <c r="X73" s="14" t="s">
        <v>14</v>
      </c>
      <c r="Y73" s="14"/>
    </row>
    <row r="74" spans="1:25" x14ac:dyDescent="0.3">
      <c r="A74" t="s">
        <v>254</v>
      </c>
      <c r="B74" t="s">
        <v>255</v>
      </c>
      <c r="C74" s="7">
        <v>11.2</v>
      </c>
      <c r="D74" t="s">
        <v>10</v>
      </c>
      <c r="E74" t="s">
        <v>11</v>
      </c>
      <c r="F74" t="s">
        <v>256</v>
      </c>
      <c r="H74" t="s">
        <v>257</v>
      </c>
      <c r="N74">
        <v>40436</v>
      </c>
      <c r="P74" s="8">
        <v>280</v>
      </c>
      <c r="Q74" s="8">
        <v>275.10000000000002</v>
      </c>
      <c r="R74" s="8"/>
      <c r="S74" s="8"/>
      <c r="T74" s="8">
        <v>264.93999999999994</v>
      </c>
      <c r="U74" s="8"/>
      <c r="V74" s="8"/>
      <c r="W74" s="5"/>
      <c r="X74" t="s">
        <v>14</v>
      </c>
      <c r="Y74" s="9" t="s">
        <v>15</v>
      </c>
    </row>
    <row r="75" spans="1:25" x14ac:dyDescent="0.3">
      <c r="A75" t="s">
        <v>1665</v>
      </c>
      <c r="B75" t="s">
        <v>2642</v>
      </c>
      <c r="C75" s="7">
        <v>14</v>
      </c>
      <c r="D75" t="s">
        <v>10</v>
      </c>
      <c r="E75" t="s">
        <v>11</v>
      </c>
      <c r="F75" t="s">
        <v>2643</v>
      </c>
      <c r="H75" t="s">
        <v>1666</v>
      </c>
      <c r="N75">
        <v>76592</v>
      </c>
      <c r="P75" s="8">
        <v>291.22500000000002</v>
      </c>
      <c r="Q75" s="8">
        <v>286.625</v>
      </c>
      <c r="R75" s="8"/>
      <c r="S75" s="8"/>
      <c r="T75" s="8">
        <v>277.82000000000005</v>
      </c>
      <c r="U75" s="8"/>
      <c r="V75" s="8"/>
      <c r="W75" s="5"/>
      <c r="X75" t="s">
        <v>14</v>
      </c>
      <c r="Y75" s="9" t="s">
        <v>15</v>
      </c>
    </row>
    <row r="76" spans="1:25" x14ac:dyDescent="0.3">
      <c r="A76" t="s">
        <v>1335</v>
      </c>
      <c r="B76" t="s">
        <v>1336</v>
      </c>
      <c r="C76" s="7">
        <v>12.7</v>
      </c>
      <c r="D76" t="s">
        <v>10</v>
      </c>
      <c r="E76" t="s">
        <v>11</v>
      </c>
      <c r="F76" t="s">
        <v>2644</v>
      </c>
      <c r="H76" t="s">
        <v>1337</v>
      </c>
      <c r="N76">
        <v>40435</v>
      </c>
      <c r="P76" s="8">
        <v>289.05</v>
      </c>
      <c r="Q76" s="8">
        <v>283.35000000000002</v>
      </c>
      <c r="R76" s="8"/>
      <c r="S76" s="8"/>
      <c r="T76" s="8">
        <v>276.12</v>
      </c>
      <c r="U76" s="8"/>
      <c r="V76" s="8"/>
      <c r="W76" s="5"/>
      <c r="X76" t="s">
        <v>14</v>
      </c>
      <c r="Y76" s="9" t="s">
        <v>15</v>
      </c>
    </row>
    <row r="77" spans="1:25" x14ac:dyDescent="0.3">
      <c r="A77" t="s">
        <v>514</v>
      </c>
      <c r="B77" t="s">
        <v>515</v>
      </c>
      <c r="C77" s="7">
        <v>11.1</v>
      </c>
      <c r="D77" t="s">
        <v>10</v>
      </c>
      <c r="E77" t="s">
        <v>11</v>
      </c>
      <c r="F77" t="s">
        <v>516</v>
      </c>
      <c r="H77" t="s">
        <v>517</v>
      </c>
      <c r="N77">
        <v>40493</v>
      </c>
      <c r="P77" s="8">
        <v>293.02499999999998</v>
      </c>
      <c r="Q77" s="8">
        <v>286.85000000000002</v>
      </c>
      <c r="R77" s="8"/>
      <c r="S77" s="8"/>
      <c r="T77" s="8">
        <v>282.52</v>
      </c>
      <c r="U77" s="8"/>
      <c r="V77" s="8"/>
      <c r="W77" s="5"/>
      <c r="X77" t="s">
        <v>14</v>
      </c>
      <c r="Y77" s="9" t="s">
        <v>15</v>
      </c>
    </row>
    <row r="78" spans="1:25" x14ac:dyDescent="0.3">
      <c r="A78" t="s">
        <v>2544</v>
      </c>
      <c r="B78" t="s">
        <v>1257</v>
      </c>
      <c r="C78" s="7">
        <v>11.5</v>
      </c>
      <c r="D78" t="s">
        <v>10</v>
      </c>
      <c r="E78" t="s">
        <v>11</v>
      </c>
      <c r="F78" t="s">
        <v>2545</v>
      </c>
      <c r="H78" s="37">
        <v>768593</v>
      </c>
      <c r="N78">
        <v>40451</v>
      </c>
      <c r="P78" s="8">
        <v>285.95</v>
      </c>
      <c r="Q78" s="8">
        <v>280.67500000000001</v>
      </c>
      <c r="R78" s="8"/>
      <c r="S78" s="8"/>
      <c r="T78" s="8">
        <v>274.16000000000003</v>
      </c>
      <c r="U78" s="8"/>
      <c r="V78" s="8"/>
      <c r="W78" s="5"/>
      <c r="X78" t="s">
        <v>14</v>
      </c>
      <c r="Y78" s="9" t="s">
        <v>15</v>
      </c>
    </row>
    <row r="79" spans="1:25" x14ac:dyDescent="0.3">
      <c r="A79" t="s">
        <v>2546</v>
      </c>
      <c r="B79" t="s">
        <v>2547</v>
      </c>
      <c r="C79" s="7">
        <v>9.1999999999999993</v>
      </c>
      <c r="D79" t="s">
        <v>10</v>
      </c>
      <c r="E79" t="s">
        <v>11</v>
      </c>
      <c r="F79" t="s">
        <v>2548</v>
      </c>
      <c r="H79" t="s">
        <v>2549</v>
      </c>
      <c r="N79">
        <v>40509</v>
      </c>
      <c r="P79" s="8">
        <v>279.20000000000005</v>
      </c>
      <c r="Q79" s="8">
        <v>274.09999999999997</v>
      </c>
      <c r="R79" s="8"/>
      <c r="S79" s="8"/>
      <c r="T79" s="8">
        <v>270.43999999999994</v>
      </c>
      <c r="U79" s="8"/>
      <c r="V79" s="8"/>
      <c r="W79" s="5"/>
      <c r="X79" t="s">
        <v>14</v>
      </c>
      <c r="Y79" s="9" t="s">
        <v>15</v>
      </c>
    </row>
    <row r="80" spans="1:25" x14ac:dyDescent="0.3">
      <c r="A80" t="s">
        <v>2550</v>
      </c>
      <c r="B80" t="s">
        <v>2551</v>
      </c>
      <c r="C80" s="7">
        <v>7.4</v>
      </c>
      <c r="D80" t="s">
        <v>10</v>
      </c>
      <c r="E80" t="s">
        <v>11</v>
      </c>
      <c r="F80" t="s">
        <v>2552</v>
      </c>
      <c r="H80" t="s">
        <v>2553</v>
      </c>
      <c r="N80">
        <v>60567</v>
      </c>
      <c r="P80" s="8">
        <v>272.79999999999995</v>
      </c>
      <c r="Q80" s="8">
        <v>268.14999999999998</v>
      </c>
      <c r="R80" s="8"/>
      <c r="S80" s="8"/>
      <c r="T80" s="8">
        <v>267.82</v>
      </c>
      <c r="U80" s="8"/>
      <c r="V80" s="8"/>
      <c r="W80" s="5"/>
      <c r="X80" t="s">
        <v>14</v>
      </c>
      <c r="Y80" s="9" t="s">
        <v>15</v>
      </c>
    </row>
    <row r="81" spans="1:25" x14ac:dyDescent="0.3">
      <c r="A81" t="s">
        <v>2554</v>
      </c>
      <c r="B81" t="s">
        <v>2555</v>
      </c>
      <c r="C81" s="7">
        <v>12.1</v>
      </c>
      <c r="D81" t="s">
        <v>10</v>
      </c>
      <c r="E81" t="s">
        <v>11</v>
      </c>
      <c r="F81" t="s">
        <v>2556</v>
      </c>
      <c r="H81" t="s">
        <v>2557</v>
      </c>
      <c r="N81">
        <v>60808</v>
      </c>
      <c r="P81" s="8">
        <v>288.45</v>
      </c>
      <c r="Q81" s="8">
        <v>282.10000000000002</v>
      </c>
      <c r="R81" s="8"/>
      <c r="S81" s="8"/>
      <c r="T81" s="8">
        <v>277.77999999999997</v>
      </c>
      <c r="U81" s="8"/>
      <c r="V81" s="8"/>
      <c r="W81" s="5"/>
      <c r="X81" t="s">
        <v>14</v>
      </c>
      <c r="Y81" s="9" t="s">
        <v>15</v>
      </c>
    </row>
    <row r="82" spans="1:25" x14ac:dyDescent="0.3">
      <c r="A82" t="s">
        <v>1811</v>
      </c>
      <c r="B82" t="s">
        <v>983</v>
      </c>
      <c r="C82" s="7">
        <v>1.9</v>
      </c>
      <c r="D82" t="s">
        <v>10</v>
      </c>
      <c r="E82" t="s">
        <v>11</v>
      </c>
      <c r="F82" t="s">
        <v>1812</v>
      </c>
      <c r="H82" t="s">
        <v>1813</v>
      </c>
      <c r="N82">
        <v>182</v>
      </c>
      <c r="P82" s="8">
        <v>235.3</v>
      </c>
      <c r="Q82" s="8">
        <v>231.22499999999999</v>
      </c>
      <c r="R82" s="8"/>
      <c r="S82" s="8"/>
      <c r="T82" s="8"/>
      <c r="U82" s="8"/>
      <c r="V82" s="8">
        <v>239</v>
      </c>
      <c r="W82" s="5"/>
      <c r="X82" t="s">
        <v>14</v>
      </c>
      <c r="Y82" s="9" t="s">
        <v>15</v>
      </c>
    </row>
    <row r="83" spans="1:25" x14ac:dyDescent="0.3">
      <c r="A83" t="s">
        <v>2558</v>
      </c>
      <c r="B83" t="s">
        <v>1345</v>
      </c>
      <c r="C83" s="7">
        <v>3</v>
      </c>
      <c r="D83" t="s">
        <v>10</v>
      </c>
      <c r="E83" t="s">
        <v>11</v>
      </c>
      <c r="F83" t="s">
        <v>2559</v>
      </c>
      <c r="H83" t="s">
        <v>2560</v>
      </c>
      <c r="N83">
        <v>61694</v>
      </c>
      <c r="P83" s="8">
        <v>242.27500000000001</v>
      </c>
      <c r="Q83" s="8">
        <v>238.95</v>
      </c>
      <c r="R83" s="8"/>
      <c r="S83" s="8"/>
      <c r="T83" s="8"/>
      <c r="U83" s="8"/>
      <c r="V83" s="8">
        <v>246.2</v>
      </c>
      <c r="W83" s="5"/>
      <c r="X83" t="s">
        <v>14</v>
      </c>
      <c r="Y83" s="9" t="s">
        <v>15</v>
      </c>
    </row>
    <row r="84" spans="1:25" x14ac:dyDescent="0.3">
      <c r="A84" t="s">
        <v>2561</v>
      </c>
      <c r="B84" t="s">
        <v>2236</v>
      </c>
      <c r="C84" s="7">
        <v>2</v>
      </c>
      <c r="D84" t="s">
        <v>10</v>
      </c>
      <c r="E84" t="s">
        <v>11</v>
      </c>
      <c r="F84" t="s">
        <v>2562</v>
      </c>
      <c r="H84" t="s">
        <v>2563</v>
      </c>
      <c r="N84">
        <v>40298</v>
      </c>
      <c r="P84" s="8">
        <v>236.6</v>
      </c>
      <c r="Q84" s="8">
        <v>234.35000000000002</v>
      </c>
      <c r="R84" s="8"/>
      <c r="S84" s="8"/>
      <c r="T84" s="8"/>
      <c r="U84" s="8"/>
      <c r="V84" s="8">
        <v>243.26000000000005</v>
      </c>
      <c r="W84" s="5"/>
      <c r="X84" t="s">
        <v>14</v>
      </c>
      <c r="Y84" s="9" t="s">
        <v>15</v>
      </c>
    </row>
    <row r="85" spans="1:25" x14ac:dyDescent="0.3">
      <c r="A85" t="s">
        <v>2564</v>
      </c>
      <c r="B85" t="s">
        <v>2565</v>
      </c>
      <c r="C85" s="7">
        <v>1.5</v>
      </c>
      <c r="D85" t="s">
        <v>10</v>
      </c>
      <c r="E85" t="s">
        <v>11</v>
      </c>
      <c r="F85" t="s">
        <v>2566</v>
      </c>
      <c r="H85" t="s">
        <v>2567</v>
      </c>
      <c r="N85">
        <v>61696</v>
      </c>
      <c r="P85" s="8">
        <v>232.27500000000001</v>
      </c>
      <c r="Q85" s="8">
        <v>228.45</v>
      </c>
      <c r="R85" s="8"/>
      <c r="S85" s="8"/>
      <c r="T85" s="8"/>
      <c r="U85" s="8"/>
      <c r="V85" s="8">
        <v>240.51999999999998</v>
      </c>
      <c r="W85" s="5"/>
      <c r="X85" t="s">
        <v>14</v>
      </c>
      <c r="Y85" s="9" t="s">
        <v>15</v>
      </c>
    </row>
    <row r="86" spans="1:25" x14ac:dyDescent="0.3">
      <c r="A86" t="s">
        <v>2568</v>
      </c>
      <c r="B86" t="s">
        <v>2569</v>
      </c>
      <c r="C86" s="7">
        <v>1.4</v>
      </c>
      <c r="D86" t="s">
        <v>10</v>
      </c>
      <c r="E86" t="s">
        <v>11</v>
      </c>
      <c r="F86" t="s">
        <v>2570</v>
      </c>
      <c r="N86">
        <v>61713</v>
      </c>
      <c r="P86" s="8"/>
      <c r="Q86" s="8">
        <v>233.70000000000002</v>
      </c>
      <c r="R86" s="8"/>
      <c r="S86" s="8"/>
      <c r="T86" s="8"/>
      <c r="U86" s="8"/>
      <c r="V86" s="8">
        <v>248.11999999999998</v>
      </c>
      <c r="W86" s="5"/>
      <c r="X86" t="s">
        <v>14</v>
      </c>
      <c r="Y86" s="9" t="s">
        <v>15</v>
      </c>
    </row>
    <row r="87" spans="1:25" x14ac:dyDescent="0.3">
      <c r="A87" t="s">
        <v>700</v>
      </c>
      <c r="B87" t="s">
        <v>701</v>
      </c>
      <c r="C87" s="7">
        <v>2</v>
      </c>
      <c r="D87" t="s">
        <v>10</v>
      </c>
      <c r="E87" t="s">
        <v>11</v>
      </c>
      <c r="F87" t="s">
        <v>702</v>
      </c>
      <c r="H87" t="s">
        <v>703</v>
      </c>
      <c r="N87">
        <v>40776</v>
      </c>
      <c r="P87" s="8">
        <v>221.82499999999999</v>
      </c>
      <c r="Q87" s="8">
        <v>215.27500000000003</v>
      </c>
      <c r="R87" s="8"/>
      <c r="S87" s="8"/>
      <c r="T87" s="8">
        <v>211.42</v>
      </c>
      <c r="U87" s="8"/>
      <c r="V87" s="8"/>
      <c r="W87" s="5"/>
      <c r="X87" t="s">
        <v>14</v>
      </c>
      <c r="Y87" s="9" t="s">
        <v>15</v>
      </c>
    </row>
    <row r="88" spans="1:25" x14ac:dyDescent="0.3">
      <c r="A88" t="s">
        <v>2571</v>
      </c>
      <c r="B88" t="s">
        <v>956</v>
      </c>
      <c r="C88" s="7">
        <v>3.2</v>
      </c>
      <c r="D88" t="s">
        <v>10</v>
      </c>
      <c r="E88" t="s">
        <v>11</v>
      </c>
      <c r="F88" t="s">
        <v>2572</v>
      </c>
      <c r="H88" t="s">
        <v>2573</v>
      </c>
      <c r="N88">
        <v>40775</v>
      </c>
      <c r="P88" s="8">
        <v>228.85000000000002</v>
      </c>
      <c r="Q88" s="8">
        <v>223.39999999999998</v>
      </c>
      <c r="R88" s="8"/>
      <c r="S88" s="8"/>
      <c r="T88" s="8">
        <v>218.7</v>
      </c>
      <c r="U88" s="8"/>
      <c r="V88" s="8"/>
      <c r="W88" s="5"/>
      <c r="X88" t="s">
        <v>14</v>
      </c>
      <c r="Y88" s="9" t="s">
        <v>15</v>
      </c>
    </row>
    <row r="89" spans="1:25" x14ac:dyDescent="0.3">
      <c r="A89" t="s">
        <v>2301</v>
      </c>
      <c r="B89" t="s">
        <v>362</v>
      </c>
      <c r="C89" s="7">
        <v>2.1</v>
      </c>
      <c r="D89" t="s">
        <v>10</v>
      </c>
      <c r="E89" t="s">
        <v>11</v>
      </c>
      <c r="F89" t="s">
        <v>2302</v>
      </c>
      <c r="H89" t="s">
        <v>2303</v>
      </c>
      <c r="N89">
        <v>40778</v>
      </c>
      <c r="P89" s="8"/>
      <c r="Q89" s="8">
        <v>218.07499999999999</v>
      </c>
      <c r="R89" s="8"/>
      <c r="S89" s="8"/>
      <c r="T89" s="8">
        <v>216.01999999999998</v>
      </c>
      <c r="U89" s="8"/>
      <c r="V89" s="8"/>
      <c r="W89" s="5"/>
      <c r="X89" t="s">
        <v>14</v>
      </c>
      <c r="Y89" s="9" t="s">
        <v>15</v>
      </c>
    </row>
    <row r="90" spans="1:25" x14ac:dyDescent="0.3">
      <c r="A90" t="s">
        <v>2574</v>
      </c>
      <c r="B90" t="s">
        <v>2575</v>
      </c>
      <c r="C90" s="7">
        <v>1.5</v>
      </c>
      <c r="D90" t="s">
        <v>10</v>
      </c>
      <c r="E90" t="s">
        <v>11</v>
      </c>
      <c r="F90" t="s">
        <v>2576</v>
      </c>
      <c r="N90">
        <v>62276</v>
      </c>
      <c r="P90" s="8">
        <v>222.32499999999999</v>
      </c>
      <c r="Q90" s="8">
        <v>215.27500000000001</v>
      </c>
      <c r="R90" s="8"/>
      <c r="S90" s="8"/>
      <c r="T90" s="8">
        <v>218.02000000000004</v>
      </c>
      <c r="U90" s="8"/>
      <c r="V90" s="8"/>
      <c r="W90" s="5"/>
      <c r="X90" t="s">
        <v>14</v>
      </c>
      <c r="Y90" s="9" t="s">
        <v>15</v>
      </c>
    </row>
    <row r="91" spans="1:25" x14ac:dyDescent="0.3">
      <c r="A91" t="s">
        <v>2577</v>
      </c>
      <c r="B91" t="s">
        <v>2578</v>
      </c>
      <c r="C91" s="7">
        <v>2.4</v>
      </c>
      <c r="D91" t="s">
        <v>10</v>
      </c>
      <c r="E91" t="s">
        <v>11</v>
      </c>
      <c r="F91" t="s">
        <v>2579</v>
      </c>
      <c r="N91">
        <v>46719</v>
      </c>
      <c r="P91" s="8">
        <v>218.20000000000002</v>
      </c>
      <c r="Q91" s="8">
        <v>213.875</v>
      </c>
      <c r="R91" s="8"/>
      <c r="S91" s="8"/>
      <c r="T91" s="8">
        <v>210.04000000000002</v>
      </c>
      <c r="U91" s="8"/>
      <c r="V91" s="8"/>
      <c r="W91" s="5"/>
      <c r="X91" t="s">
        <v>14</v>
      </c>
      <c r="Y91" s="9" t="s">
        <v>15</v>
      </c>
    </row>
    <row r="92" spans="1:25" x14ac:dyDescent="0.3">
      <c r="A92" t="s">
        <v>2580</v>
      </c>
      <c r="B92" t="s">
        <v>2581</v>
      </c>
      <c r="C92" s="7">
        <v>3.9</v>
      </c>
      <c r="D92" t="s">
        <v>10</v>
      </c>
      <c r="E92" t="s">
        <v>11</v>
      </c>
      <c r="F92" t="s">
        <v>2582</v>
      </c>
      <c r="H92" t="s">
        <v>2583</v>
      </c>
      <c r="N92">
        <v>46720</v>
      </c>
      <c r="P92" s="8">
        <v>225.92500000000001</v>
      </c>
      <c r="Q92" s="8">
        <v>221.95</v>
      </c>
      <c r="R92" s="8"/>
      <c r="S92" s="8"/>
      <c r="T92" s="8">
        <v>217.4</v>
      </c>
      <c r="U92" s="8"/>
      <c r="V92" s="8"/>
      <c r="W92" s="5"/>
      <c r="X92" t="s">
        <v>14</v>
      </c>
      <c r="Y92" s="9" t="s">
        <v>15</v>
      </c>
    </row>
    <row r="93" spans="1:25" x14ac:dyDescent="0.3">
      <c r="A93" s="10" t="s">
        <v>80</v>
      </c>
      <c r="B93" s="10" t="s">
        <v>81</v>
      </c>
      <c r="C93" s="11">
        <v>0.2</v>
      </c>
      <c r="D93" s="10" t="s">
        <v>10</v>
      </c>
      <c r="E93" s="10"/>
      <c r="F93" s="10"/>
      <c r="G93" s="10"/>
      <c r="H93" s="12"/>
      <c r="I93" s="10"/>
      <c r="J93" s="10"/>
      <c r="K93" s="10"/>
      <c r="L93" s="10"/>
      <c r="M93" s="10"/>
      <c r="N93" s="10"/>
      <c r="O93" s="10"/>
      <c r="P93" s="10"/>
      <c r="Q93" s="13">
        <v>153.6</v>
      </c>
      <c r="R93" s="10"/>
      <c r="S93" s="10"/>
      <c r="T93" s="13"/>
      <c r="U93" s="13"/>
      <c r="V93" s="13"/>
      <c r="W93" s="13">
        <f>(153.73-Q93)*100/153.73</f>
        <v>8.4563845703503199E-2</v>
      </c>
      <c r="X93" s="10" t="s">
        <v>14</v>
      </c>
      <c r="Y93" s="10"/>
    </row>
    <row r="94" spans="1:25" x14ac:dyDescent="0.3">
      <c r="A94" s="10" t="s">
        <v>82</v>
      </c>
      <c r="B94" s="10" t="s">
        <v>83</v>
      </c>
      <c r="C94" s="11">
        <v>0.1</v>
      </c>
      <c r="D94" s="10" t="s">
        <v>10</v>
      </c>
      <c r="E94" s="10"/>
      <c r="F94" s="10"/>
      <c r="G94" s="10"/>
      <c r="H94" s="12"/>
      <c r="I94" s="10"/>
      <c r="J94" s="10"/>
      <c r="K94" s="10"/>
      <c r="L94" s="10"/>
      <c r="M94" s="10"/>
      <c r="N94" s="10"/>
      <c r="O94" s="10"/>
      <c r="P94" s="10"/>
      <c r="Q94" s="13">
        <v>203.55</v>
      </c>
      <c r="R94" s="10"/>
      <c r="S94" s="10"/>
      <c r="T94" s="13"/>
      <c r="U94" s="13"/>
      <c r="V94" s="13"/>
      <c r="W94" s="13">
        <f>(Q94-202.96)*100/202.96</f>
        <v>0.29069767441860633</v>
      </c>
      <c r="X94" s="10" t="s">
        <v>14</v>
      </c>
      <c r="Y94" s="10"/>
    </row>
    <row r="95" spans="1:25" x14ac:dyDescent="0.3">
      <c r="A95" s="10" t="s">
        <v>84</v>
      </c>
      <c r="B95" s="10" t="s">
        <v>85</v>
      </c>
      <c r="C95" s="11">
        <v>0.1</v>
      </c>
      <c r="D95" s="10" t="s">
        <v>10</v>
      </c>
      <c r="E95" s="10"/>
      <c r="F95" s="10"/>
      <c r="G95" s="10"/>
      <c r="H95" s="12"/>
      <c r="I95" s="10"/>
      <c r="J95" s="10"/>
      <c r="K95" s="10"/>
      <c r="L95" s="10"/>
      <c r="M95" s="10"/>
      <c r="N95" s="10"/>
      <c r="O95" s="10"/>
      <c r="P95" s="10"/>
      <c r="Q95" s="13">
        <v>243.125</v>
      </c>
      <c r="R95" s="10"/>
      <c r="S95" s="10"/>
      <c r="T95" s="13"/>
      <c r="U95" s="13"/>
      <c r="V95" s="13"/>
      <c r="W95" s="13">
        <f>(243.64-Q95)*100/243.64</f>
        <v>0.21137744212772386</v>
      </c>
      <c r="X95" s="10" t="s">
        <v>14</v>
      </c>
      <c r="Y95" s="10"/>
    </row>
    <row r="96" spans="1:25" x14ac:dyDescent="0.3">
      <c r="A96" s="14" t="s">
        <v>86</v>
      </c>
      <c r="B96" s="14" t="s">
        <v>81</v>
      </c>
      <c r="C96" s="15">
        <v>0.2</v>
      </c>
      <c r="D96" s="14" t="s">
        <v>10</v>
      </c>
      <c r="E96" s="14"/>
      <c r="F96" s="14"/>
      <c r="G96" s="14"/>
      <c r="H96" s="16"/>
      <c r="I96" s="14"/>
      <c r="J96" s="14"/>
      <c r="K96" s="14"/>
      <c r="L96" s="14"/>
      <c r="M96" s="14"/>
      <c r="N96" s="14"/>
      <c r="O96" s="14"/>
      <c r="P96" s="14"/>
      <c r="Q96" s="17">
        <v>155.07500000000002</v>
      </c>
      <c r="R96" s="14"/>
      <c r="S96" s="14"/>
      <c r="T96" s="17"/>
      <c r="U96" s="17"/>
      <c r="V96" s="17"/>
      <c r="W96" s="17">
        <f>(Q96-153.73)*100/153.73</f>
        <v>0.87491055747090829</v>
      </c>
      <c r="X96" s="14" t="s">
        <v>14</v>
      </c>
      <c r="Y96" s="14"/>
    </row>
    <row r="97" spans="1:25" x14ac:dyDescent="0.3">
      <c r="A97" s="14" t="s">
        <v>87</v>
      </c>
      <c r="B97" s="14" t="s">
        <v>83</v>
      </c>
      <c r="C97" s="15">
        <v>0.1</v>
      </c>
      <c r="D97" s="14" t="s">
        <v>10</v>
      </c>
      <c r="E97" s="14"/>
      <c r="F97" s="14"/>
      <c r="G97" s="14"/>
      <c r="H97" s="16"/>
      <c r="I97" s="14"/>
      <c r="J97" s="14"/>
      <c r="K97" s="14"/>
      <c r="L97" s="14"/>
      <c r="M97" s="14"/>
      <c r="N97" s="14"/>
      <c r="O97" s="14"/>
      <c r="P97" s="14"/>
      <c r="Q97" s="17">
        <v>206.07499999999999</v>
      </c>
      <c r="R97" s="14"/>
      <c r="S97" s="14"/>
      <c r="T97" s="17"/>
      <c r="U97" s="17"/>
      <c r="V97" s="17"/>
      <c r="W97" s="17">
        <f>(Q97-202.96)*100/202.96</f>
        <v>1.5347851793456744</v>
      </c>
      <c r="X97" s="14" t="s">
        <v>14</v>
      </c>
      <c r="Y97" s="14"/>
    </row>
    <row r="98" spans="1:25" x14ac:dyDescent="0.3">
      <c r="A98" s="14" t="s">
        <v>88</v>
      </c>
      <c r="B98" s="14" t="s">
        <v>85</v>
      </c>
      <c r="C98" s="15">
        <v>0.1</v>
      </c>
      <c r="D98" s="14" t="s">
        <v>10</v>
      </c>
      <c r="E98" s="14"/>
      <c r="F98" s="14"/>
      <c r="G98" s="14"/>
      <c r="H98" s="16"/>
      <c r="I98" s="14"/>
      <c r="J98" s="14"/>
      <c r="K98" s="14"/>
      <c r="L98" s="14"/>
      <c r="M98" s="14"/>
      <c r="N98" s="14"/>
      <c r="O98" s="14"/>
      <c r="P98" s="14"/>
      <c r="Q98" s="17">
        <v>246.70000000000002</v>
      </c>
      <c r="R98" s="14"/>
      <c r="S98" s="14"/>
      <c r="T98" s="17"/>
      <c r="U98" s="17"/>
      <c r="V98" s="17"/>
      <c r="W98" s="17">
        <f>(Q98-243.64)*100/243.64</f>
        <v>1.2559514037104051</v>
      </c>
      <c r="X98" s="14" t="s">
        <v>14</v>
      </c>
      <c r="Y98" s="14"/>
    </row>
    <row r="99" spans="1:25" x14ac:dyDescent="0.3">
      <c r="A99" s="10" t="s">
        <v>89</v>
      </c>
      <c r="B99" s="10" t="s">
        <v>90</v>
      </c>
      <c r="C99" s="11">
        <v>0.1</v>
      </c>
      <c r="D99" s="10"/>
      <c r="E99" s="10" t="s">
        <v>11</v>
      </c>
      <c r="F99" s="10"/>
      <c r="G99" s="10"/>
      <c r="H99" s="12"/>
      <c r="I99" s="10"/>
      <c r="J99" s="10"/>
      <c r="K99" s="10"/>
      <c r="L99" s="10"/>
      <c r="M99" s="10"/>
      <c r="N99" s="10"/>
      <c r="O99" s="10"/>
      <c r="P99" s="10"/>
      <c r="Q99" s="13">
        <v>140.1</v>
      </c>
      <c r="R99" s="10"/>
      <c r="S99" s="10"/>
      <c r="T99" s="13"/>
      <c r="U99" s="13"/>
      <c r="V99" s="13"/>
      <c r="W99" s="13">
        <f>(140.1-140.04)*100/140.04</f>
        <v>4.2844901456728278E-2</v>
      </c>
      <c r="X99" s="10" t="s">
        <v>14</v>
      </c>
      <c r="Y99" s="10"/>
    </row>
    <row r="100" spans="1:25" x14ac:dyDescent="0.3">
      <c r="A100" s="10" t="s">
        <v>91</v>
      </c>
      <c r="B100" s="10" t="s">
        <v>92</v>
      </c>
      <c r="C100" s="11">
        <v>0.1</v>
      </c>
      <c r="D100" s="10"/>
      <c r="E100" s="10" t="s">
        <v>11</v>
      </c>
      <c r="F100" s="10"/>
      <c r="G100" s="10"/>
      <c r="H100" s="12"/>
      <c r="I100" s="10"/>
      <c r="J100" s="10"/>
      <c r="K100" s="10"/>
      <c r="L100" s="10"/>
      <c r="M100" s="10"/>
      <c r="N100" s="10"/>
      <c r="O100" s="10"/>
      <c r="P100" s="10"/>
      <c r="Q100" s="13">
        <v>180.77499999999998</v>
      </c>
      <c r="R100" s="10"/>
      <c r="S100" s="10"/>
      <c r="T100" s="13"/>
      <c r="U100" s="13"/>
      <c r="V100" s="13"/>
      <c r="W100" s="13">
        <f>(180.77-180.7)*100/180.77</f>
        <v>3.8723239475588644E-2</v>
      </c>
      <c r="X100" s="10" t="s">
        <v>14</v>
      </c>
      <c r="Y100" s="10"/>
    </row>
    <row r="101" spans="1:25" x14ac:dyDescent="0.3">
      <c r="A101" s="10" t="s">
        <v>93</v>
      </c>
      <c r="B101" s="10" t="s">
        <v>94</v>
      </c>
      <c r="C101" s="11">
        <v>0.1</v>
      </c>
      <c r="D101" s="10"/>
      <c r="E101" s="10" t="s">
        <v>11</v>
      </c>
      <c r="F101" s="10"/>
      <c r="G101" s="10"/>
      <c r="H101" s="12"/>
      <c r="I101" s="10"/>
      <c r="J101" s="10"/>
      <c r="K101" s="10"/>
      <c r="L101" s="10"/>
      <c r="M101" s="10"/>
      <c r="N101" s="10"/>
      <c r="O101" s="10"/>
      <c r="P101" s="10"/>
      <c r="Q101" s="13">
        <v>255.32499999999999</v>
      </c>
      <c r="R101" s="10"/>
      <c r="S101" s="10"/>
      <c r="T101" s="13"/>
      <c r="U101" s="13"/>
      <c r="V101" s="13"/>
      <c r="W101" s="13">
        <f>(255.37-255.34)*100/255.34</f>
        <v>1.1749040495026685E-2</v>
      </c>
      <c r="X101" s="10" t="s">
        <v>14</v>
      </c>
      <c r="Y101" s="10"/>
    </row>
    <row r="102" spans="1:25" x14ac:dyDescent="0.3">
      <c r="A102" s="14" t="s">
        <v>95</v>
      </c>
      <c r="B102" s="14" t="s">
        <v>90</v>
      </c>
      <c r="C102" s="15">
        <v>0.1</v>
      </c>
      <c r="D102" s="14"/>
      <c r="E102" s="14" t="s">
        <v>11</v>
      </c>
      <c r="F102" s="14"/>
      <c r="G102" s="14"/>
      <c r="H102" s="16"/>
      <c r="I102" s="14"/>
      <c r="J102" s="14"/>
      <c r="K102" s="14"/>
      <c r="L102" s="14"/>
      <c r="M102" s="14"/>
      <c r="N102" s="14"/>
      <c r="O102" s="14"/>
      <c r="P102" s="14"/>
      <c r="Q102" s="17">
        <v>140.57499999999999</v>
      </c>
      <c r="R102" s="14"/>
      <c r="S102" s="14"/>
      <c r="T102" s="17"/>
      <c r="U102" s="17"/>
      <c r="V102" s="17"/>
      <c r="W102" s="17">
        <f>(Q102-140.04)*100/140.04</f>
        <v>0.38203370465581021</v>
      </c>
      <c r="X102" s="14" t="s">
        <v>14</v>
      </c>
      <c r="Y102" s="14"/>
    </row>
    <row r="103" spans="1:25" x14ac:dyDescent="0.3">
      <c r="A103" s="14" t="s">
        <v>96</v>
      </c>
      <c r="B103" s="14" t="s">
        <v>92</v>
      </c>
      <c r="C103" s="15">
        <v>0.1</v>
      </c>
      <c r="D103" s="14"/>
      <c r="E103" s="14" t="s">
        <v>11</v>
      </c>
      <c r="F103" s="14"/>
      <c r="G103" s="14"/>
      <c r="H103" s="16"/>
      <c r="I103" s="14"/>
      <c r="J103" s="14"/>
      <c r="K103" s="14"/>
      <c r="L103" s="14"/>
      <c r="M103" s="14"/>
      <c r="N103" s="14"/>
      <c r="O103" s="14"/>
      <c r="P103" s="14"/>
      <c r="Q103" s="17">
        <v>181.42499999999998</v>
      </c>
      <c r="R103" s="14"/>
      <c r="S103" s="14"/>
      <c r="T103" s="17"/>
      <c r="U103" s="17"/>
      <c r="V103" s="17"/>
      <c r="W103" s="17">
        <f>(Q103-180.77)*100/180.77</f>
        <v>0.36233888366430972</v>
      </c>
      <c r="X103" s="14" t="s">
        <v>14</v>
      </c>
      <c r="Y103" s="14"/>
    </row>
    <row r="104" spans="1:25" x14ac:dyDescent="0.3">
      <c r="A104" s="14" t="s">
        <v>97</v>
      </c>
      <c r="B104" s="14" t="s">
        <v>94</v>
      </c>
      <c r="C104" s="15">
        <v>0.1</v>
      </c>
      <c r="D104" s="14"/>
      <c r="E104" s="14" t="s">
        <v>11</v>
      </c>
      <c r="F104" s="14"/>
      <c r="G104" s="14"/>
      <c r="H104" s="16"/>
      <c r="I104" s="14"/>
      <c r="J104" s="14"/>
      <c r="K104" s="14"/>
      <c r="L104" s="14"/>
      <c r="M104" s="14"/>
      <c r="N104" s="14"/>
      <c r="O104" s="14"/>
      <c r="P104" s="14"/>
      <c r="Q104" s="17">
        <v>256.125</v>
      </c>
      <c r="R104" s="14"/>
      <c r="S104" s="14"/>
      <c r="T104" s="17"/>
      <c r="U104" s="17"/>
      <c r="V104" s="17"/>
      <c r="W104" s="17">
        <f>(Q104-255.34)*100/255.34</f>
        <v>0.30743322628651859</v>
      </c>
      <c r="X104" s="14" t="s">
        <v>14</v>
      </c>
      <c r="Y104" s="14"/>
    </row>
    <row r="105" spans="1:25" x14ac:dyDescent="0.3">
      <c r="A105" t="s">
        <v>2584</v>
      </c>
      <c r="B105" t="s">
        <v>255</v>
      </c>
      <c r="C105" s="7">
        <v>11.2</v>
      </c>
      <c r="D105" t="s">
        <v>10</v>
      </c>
      <c r="E105" t="s">
        <v>11</v>
      </c>
      <c r="F105" t="s">
        <v>2585</v>
      </c>
      <c r="N105">
        <v>60270</v>
      </c>
      <c r="P105" s="8">
        <v>279.64999999999998</v>
      </c>
      <c r="Q105" s="8">
        <v>274.42500000000001</v>
      </c>
      <c r="R105" s="8"/>
      <c r="S105" s="8"/>
      <c r="T105" s="8">
        <v>265.10000000000002</v>
      </c>
      <c r="U105" s="8"/>
      <c r="V105" s="8"/>
      <c r="W105" s="5"/>
      <c r="X105" t="s">
        <v>14</v>
      </c>
      <c r="Y105" s="9" t="s">
        <v>15</v>
      </c>
    </row>
    <row r="106" spans="1:25" x14ac:dyDescent="0.3">
      <c r="A106" t="s">
        <v>2586</v>
      </c>
      <c r="B106" t="s">
        <v>2547</v>
      </c>
      <c r="C106" s="7">
        <v>10.1</v>
      </c>
      <c r="D106" t="s">
        <v>10</v>
      </c>
      <c r="E106" t="s">
        <v>11</v>
      </c>
      <c r="F106" t="s">
        <v>2587</v>
      </c>
      <c r="H106" t="s">
        <v>2588</v>
      </c>
      <c r="N106">
        <v>40495</v>
      </c>
      <c r="P106" s="8">
        <v>281.10000000000002</v>
      </c>
      <c r="Q106" s="8">
        <v>277.84999999999997</v>
      </c>
      <c r="R106" s="8"/>
      <c r="S106" s="8"/>
      <c r="T106" s="8">
        <v>272.12</v>
      </c>
      <c r="U106" s="8"/>
      <c r="V106" s="8"/>
      <c r="W106" s="5"/>
      <c r="X106" t="s">
        <v>14</v>
      </c>
      <c r="Y106" s="9" t="s">
        <v>15</v>
      </c>
    </row>
    <row r="107" spans="1:25" x14ac:dyDescent="0.3">
      <c r="A107" t="s">
        <v>2294</v>
      </c>
      <c r="B107" t="s">
        <v>1257</v>
      </c>
      <c r="C107" s="7">
        <v>11.7</v>
      </c>
      <c r="D107" t="s">
        <v>10</v>
      </c>
      <c r="E107" t="s">
        <v>11</v>
      </c>
      <c r="F107" t="s">
        <v>2295</v>
      </c>
      <c r="H107" t="s">
        <v>2296</v>
      </c>
      <c r="N107">
        <v>40443</v>
      </c>
      <c r="P107" s="8">
        <v>285.47500000000002</v>
      </c>
      <c r="Q107" s="8">
        <v>280.32499999999999</v>
      </c>
      <c r="R107" s="8"/>
      <c r="S107" s="8"/>
      <c r="T107" s="8">
        <v>274.53999999999996</v>
      </c>
      <c r="U107" s="8"/>
      <c r="V107" s="8"/>
      <c r="W107" s="5"/>
      <c r="X107" t="s">
        <v>14</v>
      </c>
      <c r="Y107" s="9" t="s">
        <v>15</v>
      </c>
    </row>
    <row r="108" spans="1:25" x14ac:dyDescent="0.3">
      <c r="A108" t="s">
        <v>2589</v>
      </c>
      <c r="B108" t="s">
        <v>2590</v>
      </c>
      <c r="C108" s="7">
        <v>13.4</v>
      </c>
      <c r="D108" t="s">
        <v>10</v>
      </c>
      <c r="E108" t="s">
        <v>11</v>
      </c>
      <c r="F108" t="s">
        <v>2591</v>
      </c>
      <c r="H108" t="s">
        <v>2592</v>
      </c>
      <c r="N108">
        <v>46707</v>
      </c>
      <c r="P108" s="8">
        <v>286.02499999999998</v>
      </c>
      <c r="Q108" s="8">
        <v>281.8</v>
      </c>
      <c r="R108" s="8"/>
      <c r="S108" s="8"/>
      <c r="T108" s="8">
        <v>275.45999999999998</v>
      </c>
      <c r="U108" s="8"/>
      <c r="V108" s="8"/>
      <c r="W108" s="5"/>
      <c r="X108" t="s">
        <v>14</v>
      </c>
      <c r="Y108" s="9" t="s">
        <v>15</v>
      </c>
    </row>
    <row r="109" spans="1:25" x14ac:dyDescent="0.3">
      <c r="A109" t="s">
        <v>2593</v>
      </c>
      <c r="B109" t="s">
        <v>1345</v>
      </c>
      <c r="C109" s="7">
        <v>2.7</v>
      </c>
      <c r="D109" t="s">
        <v>10</v>
      </c>
      <c r="E109" t="s">
        <v>11</v>
      </c>
      <c r="F109" t="s">
        <v>2594</v>
      </c>
      <c r="H109" t="s">
        <v>1346</v>
      </c>
      <c r="N109">
        <v>40342</v>
      </c>
      <c r="P109" s="8">
        <v>242.15</v>
      </c>
      <c r="Q109" s="8">
        <v>239.95</v>
      </c>
      <c r="R109" s="8"/>
      <c r="S109" s="8"/>
      <c r="T109" s="8"/>
      <c r="U109" s="8"/>
      <c r="V109" s="8">
        <v>246.26</v>
      </c>
      <c r="W109" s="5"/>
      <c r="X109" t="s">
        <v>14</v>
      </c>
      <c r="Y109" s="9" t="s">
        <v>15</v>
      </c>
    </row>
    <row r="110" spans="1:25" x14ac:dyDescent="0.3">
      <c r="A110" t="s">
        <v>2595</v>
      </c>
      <c r="B110" t="s">
        <v>2596</v>
      </c>
      <c r="C110" s="7">
        <v>1.4</v>
      </c>
      <c r="D110" t="s">
        <v>10</v>
      </c>
      <c r="E110" t="s">
        <v>11</v>
      </c>
      <c r="F110" t="s">
        <v>2597</v>
      </c>
      <c r="N110">
        <v>61705</v>
      </c>
      <c r="P110" s="8">
        <v>236.07499999999999</v>
      </c>
      <c r="Q110" s="8">
        <v>231.14999999999998</v>
      </c>
      <c r="R110" s="8"/>
      <c r="S110" s="8"/>
      <c r="T110" s="8"/>
      <c r="U110" s="8"/>
      <c r="V110" s="8">
        <v>244.64000000000001</v>
      </c>
      <c r="W110" s="5"/>
      <c r="X110" t="s">
        <v>14</v>
      </c>
      <c r="Y110" s="9" t="s">
        <v>15</v>
      </c>
    </row>
    <row r="111" spans="1:25" x14ac:dyDescent="0.3">
      <c r="A111" t="s">
        <v>2498</v>
      </c>
      <c r="B111" t="s">
        <v>2499</v>
      </c>
      <c r="C111" s="7">
        <v>2.2000000000000002</v>
      </c>
      <c r="D111" t="s">
        <v>10</v>
      </c>
      <c r="E111" t="s">
        <v>11</v>
      </c>
      <c r="F111" t="s">
        <v>2500</v>
      </c>
      <c r="H111" t="s">
        <v>2501</v>
      </c>
      <c r="N111">
        <v>40402</v>
      </c>
      <c r="P111" s="8">
        <v>229.47499999999999</v>
      </c>
      <c r="Q111" s="8">
        <v>228.1</v>
      </c>
      <c r="R111" s="8"/>
      <c r="S111" s="8"/>
      <c r="T111" s="8"/>
      <c r="U111" s="8"/>
      <c r="V111" s="8">
        <v>238.27999999999997</v>
      </c>
      <c r="W111" s="5"/>
      <c r="X111" t="s">
        <v>14</v>
      </c>
      <c r="Y111" s="9" t="s">
        <v>15</v>
      </c>
    </row>
    <row r="112" spans="1:25" x14ac:dyDescent="0.3">
      <c r="A112" t="s">
        <v>285</v>
      </c>
      <c r="B112" t="s">
        <v>286</v>
      </c>
      <c r="C112" s="7">
        <v>2.7</v>
      </c>
      <c r="D112" t="s">
        <v>10</v>
      </c>
      <c r="E112" t="s">
        <v>11</v>
      </c>
      <c r="F112" t="s">
        <v>287</v>
      </c>
      <c r="H112" t="s">
        <v>288</v>
      </c>
      <c r="N112">
        <v>40405</v>
      </c>
      <c r="P112" s="8">
        <v>237.17500000000001</v>
      </c>
      <c r="Q112" s="8">
        <v>236.17499999999998</v>
      </c>
      <c r="R112" s="8"/>
      <c r="S112" s="8"/>
      <c r="T112" s="8"/>
      <c r="U112" s="8"/>
      <c r="V112" s="8">
        <v>245.35999999999999</v>
      </c>
      <c r="W112" s="5"/>
      <c r="X112" t="s">
        <v>14</v>
      </c>
      <c r="Y112" s="9" t="s">
        <v>15</v>
      </c>
    </row>
    <row r="113" spans="1:25" x14ac:dyDescent="0.3">
      <c r="A113" t="s">
        <v>1679</v>
      </c>
      <c r="B113" t="s">
        <v>2598</v>
      </c>
      <c r="C113" s="7">
        <v>11.6</v>
      </c>
      <c r="D113" t="s">
        <v>10</v>
      </c>
      <c r="E113" t="s">
        <v>11</v>
      </c>
      <c r="F113" t="s">
        <v>2599</v>
      </c>
      <c r="H113" t="s">
        <v>1680</v>
      </c>
      <c r="N113">
        <v>102949</v>
      </c>
      <c r="P113" s="8">
        <v>252.55</v>
      </c>
      <c r="Q113" s="8">
        <v>256.77499999999998</v>
      </c>
      <c r="R113" s="8"/>
      <c r="S113" s="8">
        <v>256.7</v>
      </c>
      <c r="T113" s="8">
        <v>258.2</v>
      </c>
      <c r="U113" s="8">
        <v>250.98000000000002</v>
      </c>
      <c r="V113" s="8">
        <v>257.52</v>
      </c>
      <c r="W113" s="5"/>
      <c r="X113" t="s">
        <v>14</v>
      </c>
      <c r="Y113" s="9" t="s">
        <v>15</v>
      </c>
    </row>
    <row r="114" spans="1:25" x14ac:dyDescent="0.3">
      <c r="A114" t="s">
        <v>1392</v>
      </c>
      <c r="B114" t="s">
        <v>458</v>
      </c>
      <c r="C114" s="7">
        <v>13</v>
      </c>
      <c r="D114" t="s">
        <v>10</v>
      </c>
      <c r="E114" t="s">
        <v>11</v>
      </c>
      <c r="F114" t="s">
        <v>2600</v>
      </c>
      <c r="H114" t="s">
        <v>1393</v>
      </c>
      <c r="N114">
        <v>433</v>
      </c>
      <c r="P114" s="8">
        <v>258.89999999999998</v>
      </c>
      <c r="Q114" s="8">
        <v>263.47500000000002</v>
      </c>
      <c r="R114" s="8"/>
      <c r="S114" s="8">
        <v>263.43999999999994</v>
      </c>
      <c r="T114" s="8"/>
      <c r="U114" s="8">
        <v>256.65999999999997</v>
      </c>
      <c r="V114" s="8">
        <v>263.98</v>
      </c>
      <c r="W114" s="5"/>
      <c r="X114" t="s">
        <v>14</v>
      </c>
      <c r="Y114" s="9" t="s">
        <v>15</v>
      </c>
    </row>
    <row r="115" spans="1:25" x14ac:dyDescent="0.3">
      <c r="A115" t="s">
        <v>1535</v>
      </c>
      <c r="B115" t="s">
        <v>1536</v>
      </c>
      <c r="C115" s="7">
        <v>11.7</v>
      </c>
      <c r="D115" t="s">
        <v>10</v>
      </c>
      <c r="E115" t="s">
        <v>11</v>
      </c>
      <c r="F115" t="s">
        <v>1537</v>
      </c>
      <c r="H115" t="s">
        <v>1538</v>
      </c>
      <c r="N115">
        <v>430</v>
      </c>
      <c r="P115" s="8">
        <v>258.27500000000003</v>
      </c>
      <c r="Q115" s="8">
        <v>259.85000000000002</v>
      </c>
      <c r="R115" s="8"/>
      <c r="S115" s="8">
        <v>259.91999999999996</v>
      </c>
      <c r="T115" s="8">
        <v>262.41999999999996</v>
      </c>
      <c r="U115" s="8">
        <v>254.47999999999996</v>
      </c>
      <c r="V115" s="8">
        <v>261.88</v>
      </c>
      <c r="W115" s="5"/>
      <c r="X115" t="s">
        <v>14</v>
      </c>
      <c r="Y115" s="9" t="s">
        <v>15</v>
      </c>
    </row>
    <row r="116" spans="1:25" x14ac:dyDescent="0.3">
      <c r="A116" t="s">
        <v>1684</v>
      </c>
      <c r="B116" t="s">
        <v>2601</v>
      </c>
      <c r="C116" s="7">
        <v>14.5</v>
      </c>
      <c r="D116" t="s">
        <v>10</v>
      </c>
      <c r="E116" t="s">
        <v>11</v>
      </c>
      <c r="F116" t="s">
        <v>2602</v>
      </c>
      <c r="H116" t="s">
        <v>1686</v>
      </c>
      <c r="N116">
        <v>83707</v>
      </c>
      <c r="P116" s="8">
        <v>265.39999999999998</v>
      </c>
      <c r="Q116" s="8">
        <v>269.70000000000005</v>
      </c>
      <c r="R116" s="8"/>
      <c r="S116" s="8">
        <v>269.74000000000007</v>
      </c>
      <c r="T116" s="8"/>
      <c r="U116" s="8">
        <v>262.76</v>
      </c>
      <c r="V116" s="8">
        <v>270.10000000000002</v>
      </c>
      <c r="W116" s="5"/>
      <c r="X116" t="s">
        <v>14</v>
      </c>
      <c r="Y116" s="9" t="s">
        <v>15</v>
      </c>
    </row>
    <row r="117" spans="1:25" x14ac:dyDescent="0.3">
      <c r="A117" t="s">
        <v>2603</v>
      </c>
      <c r="B117" t="s">
        <v>2604</v>
      </c>
      <c r="C117" s="7">
        <v>16</v>
      </c>
      <c r="D117" t="s">
        <v>10</v>
      </c>
      <c r="E117" t="s">
        <v>11</v>
      </c>
      <c r="F117" t="s">
        <v>2605</v>
      </c>
      <c r="H117" t="s">
        <v>2606</v>
      </c>
      <c r="N117">
        <v>7205</v>
      </c>
      <c r="P117" s="8">
        <v>272.02499999999998</v>
      </c>
      <c r="Q117" s="8">
        <v>275.47500000000002</v>
      </c>
      <c r="R117" s="8"/>
      <c r="S117" s="8">
        <v>275.53999999999996</v>
      </c>
      <c r="T117" s="8"/>
      <c r="U117" s="8">
        <v>269.62</v>
      </c>
      <c r="V117" s="8">
        <v>276.10000000000002</v>
      </c>
      <c r="W117" s="5"/>
      <c r="X117" t="s">
        <v>14</v>
      </c>
      <c r="Y117" s="9" t="s">
        <v>15</v>
      </c>
    </row>
    <row r="118" spans="1:25" x14ac:dyDescent="0.3">
      <c r="A118" t="s">
        <v>1467</v>
      </c>
      <c r="B118" t="s">
        <v>1297</v>
      </c>
      <c r="C118" s="7">
        <v>17.600000000000001</v>
      </c>
      <c r="D118" t="s">
        <v>10</v>
      </c>
      <c r="E118" t="s">
        <v>11</v>
      </c>
      <c r="F118" t="s">
        <v>2607</v>
      </c>
      <c r="H118" t="s">
        <v>1468</v>
      </c>
      <c r="N118">
        <v>7209</v>
      </c>
      <c r="P118" s="8">
        <v>278.67499999999995</v>
      </c>
      <c r="Q118" s="8">
        <v>282.02499999999998</v>
      </c>
      <c r="R118" s="8"/>
      <c r="S118" s="8">
        <v>282.02</v>
      </c>
      <c r="T118" s="8"/>
      <c r="U118" s="8">
        <v>276.43999999999994</v>
      </c>
      <c r="V118" s="8">
        <v>282.64</v>
      </c>
      <c r="W118" s="5"/>
      <c r="X118" t="s">
        <v>14</v>
      </c>
      <c r="Y118" s="9" t="s">
        <v>15</v>
      </c>
    </row>
    <row r="119" spans="1:25" x14ac:dyDescent="0.3">
      <c r="A119" t="s">
        <v>2608</v>
      </c>
      <c r="B119" t="s">
        <v>1957</v>
      </c>
      <c r="C119" s="7">
        <v>14.4</v>
      </c>
      <c r="D119" t="s">
        <v>10</v>
      </c>
      <c r="E119" t="s">
        <v>11</v>
      </c>
      <c r="F119" t="s">
        <v>2609</v>
      </c>
      <c r="H119" t="s">
        <v>2610</v>
      </c>
      <c r="N119">
        <v>7206</v>
      </c>
      <c r="P119" s="8">
        <v>279.07499999999999</v>
      </c>
      <c r="Q119" s="8">
        <v>278.97500000000002</v>
      </c>
      <c r="R119" s="8"/>
      <c r="S119" s="8">
        <v>278.96000000000004</v>
      </c>
      <c r="T119" s="8"/>
      <c r="U119" s="8">
        <v>274.2</v>
      </c>
      <c r="V119" s="8">
        <v>280.65999999999997</v>
      </c>
      <c r="W119" s="5"/>
      <c r="X119" t="s">
        <v>14</v>
      </c>
      <c r="Y119" s="9" t="s">
        <v>15</v>
      </c>
    </row>
    <row r="120" spans="1:25" x14ac:dyDescent="0.3">
      <c r="A120" s="10" t="s">
        <v>80</v>
      </c>
      <c r="B120" s="10" t="s">
        <v>81</v>
      </c>
      <c r="C120" s="11">
        <v>0.2</v>
      </c>
      <c r="D120" s="10" t="s">
        <v>10</v>
      </c>
      <c r="E120" s="10"/>
      <c r="F120" s="10"/>
      <c r="G120" s="10"/>
      <c r="H120" s="12"/>
      <c r="I120" s="10"/>
      <c r="J120" s="10"/>
      <c r="K120" s="10"/>
      <c r="L120" s="10"/>
      <c r="M120" s="10"/>
      <c r="N120" s="10"/>
      <c r="O120" s="10"/>
      <c r="P120" s="10"/>
      <c r="Q120" s="13">
        <v>153.6</v>
      </c>
      <c r="R120" s="10"/>
      <c r="S120" s="10"/>
      <c r="T120" s="13"/>
      <c r="U120" s="13"/>
      <c r="V120" s="13"/>
      <c r="W120" s="13">
        <f>(153.73-Q120)*100/153.73</f>
        <v>8.4563845703503199E-2</v>
      </c>
      <c r="X120" s="10" t="s">
        <v>14</v>
      </c>
      <c r="Y120" s="10"/>
    </row>
    <row r="121" spans="1:25" x14ac:dyDescent="0.3">
      <c r="A121" s="10" t="s">
        <v>82</v>
      </c>
      <c r="B121" s="10" t="s">
        <v>83</v>
      </c>
      <c r="C121" s="11">
        <v>0.1</v>
      </c>
      <c r="D121" s="10" t="s">
        <v>10</v>
      </c>
      <c r="E121" s="10"/>
      <c r="F121" s="10"/>
      <c r="G121" s="10"/>
      <c r="H121" s="12"/>
      <c r="I121" s="10"/>
      <c r="J121" s="10"/>
      <c r="K121" s="10"/>
      <c r="L121" s="10"/>
      <c r="M121" s="10"/>
      <c r="N121" s="10"/>
      <c r="O121" s="10"/>
      <c r="P121" s="10"/>
      <c r="Q121" s="13">
        <v>203.5</v>
      </c>
      <c r="R121" s="10"/>
      <c r="S121" s="10"/>
      <c r="T121" s="13"/>
      <c r="U121" s="13"/>
      <c r="V121" s="13"/>
      <c r="W121" s="13">
        <f>(Q121-202.96)*100/202.96</f>
        <v>0.26606227828143081</v>
      </c>
      <c r="X121" s="10" t="s">
        <v>14</v>
      </c>
      <c r="Y121" s="10"/>
    </row>
    <row r="122" spans="1:25" x14ac:dyDescent="0.3">
      <c r="A122" s="10" t="s">
        <v>84</v>
      </c>
      <c r="B122" s="10" t="s">
        <v>85</v>
      </c>
      <c r="C122" s="11">
        <v>0.1</v>
      </c>
      <c r="D122" s="10" t="s">
        <v>10</v>
      </c>
      <c r="E122" s="10"/>
      <c r="F122" s="10"/>
      <c r="G122" s="10"/>
      <c r="H122" s="12"/>
      <c r="I122" s="10"/>
      <c r="J122" s="10"/>
      <c r="K122" s="10"/>
      <c r="L122" s="10"/>
      <c r="M122" s="10"/>
      <c r="N122" s="10"/>
      <c r="O122" s="10"/>
      <c r="P122" s="10"/>
      <c r="Q122" s="13">
        <v>243</v>
      </c>
      <c r="R122" s="10"/>
      <c r="S122" s="10"/>
      <c r="T122" s="13"/>
      <c r="U122" s="13"/>
      <c r="V122" s="13"/>
      <c r="W122" s="13">
        <f>(243.64-Q122)*100/243.64</f>
        <v>0.26268264652765816</v>
      </c>
      <c r="X122" s="10" t="s">
        <v>14</v>
      </c>
      <c r="Y122" s="10"/>
    </row>
    <row r="123" spans="1:25" x14ac:dyDescent="0.3">
      <c r="A123" s="14" t="s">
        <v>86</v>
      </c>
      <c r="B123" s="14" t="s">
        <v>81</v>
      </c>
      <c r="C123" s="15">
        <v>0.2</v>
      </c>
      <c r="D123" s="14" t="s">
        <v>10</v>
      </c>
      <c r="E123" s="14"/>
      <c r="F123" s="14"/>
      <c r="G123" s="14"/>
      <c r="H123" s="16"/>
      <c r="I123" s="14"/>
      <c r="J123" s="14"/>
      <c r="K123" s="14"/>
      <c r="L123" s="14"/>
      <c r="M123" s="14"/>
      <c r="N123" s="14"/>
      <c r="O123" s="14"/>
      <c r="P123" s="14"/>
      <c r="Q123" s="17">
        <v>154.80000000000001</v>
      </c>
      <c r="R123" s="14"/>
      <c r="S123" s="14"/>
      <c r="T123" s="17"/>
      <c r="U123" s="17"/>
      <c r="V123" s="17"/>
      <c r="W123" s="17">
        <f>(Q123-153.73)*100/153.73</f>
        <v>0.69602549925194934</v>
      </c>
      <c r="X123" s="14" t="s">
        <v>14</v>
      </c>
      <c r="Y123" s="14"/>
    </row>
    <row r="124" spans="1:25" x14ac:dyDescent="0.3">
      <c r="A124" s="14" t="s">
        <v>87</v>
      </c>
      <c r="B124" s="14" t="s">
        <v>83</v>
      </c>
      <c r="C124" s="15">
        <v>0.1</v>
      </c>
      <c r="D124" s="14" t="s">
        <v>10</v>
      </c>
      <c r="E124" s="14"/>
      <c r="F124" s="14"/>
      <c r="G124" s="14"/>
      <c r="H124" s="16"/>
      <c r="I124" s="14"/>
      <c r="J124" s="14"/>
      <c r="K124" s="14"/>
      <c r="L124" s="14"/>
      <c r="M124" s="14"/>
      <c r="N124" s="14"/>
      <c r="O124" s="14"/>
      <c r="P124" s="14"/>
      <c r="Q124" s="17">
        <v>205.8</v>
      </c>
      <c r="R124" s="14"/>
      <c r="S124" s="14"/>
      <c r="T124" s="17"/>
      <c r="U124" s="17"/>
      <c r="V124" s="17"/>
      <c r="W124" s="17">
        <f>(Q124-202.96)*100/202.96</f>
        <v>1.399290500591251</v>
      </c>
      <c r="X124" s="14" t="s">
        <v>14</v>
      </c>
      <c r="Y124" s="14"/>
    </row>
    <row r="125" spans="1:25" x14ac:dyDescent="0.3">
      <c r="A125" s="14" t="s">
        <v>88</v>
      </c>
      <c r="B125" s="14" t="s">
        <v>85</v>
      </c>
      <c r="C125" s="15">
        <v>0.1</v>
      </c>
      <c r="D125" s="14" t="s">
        <v>10</v>
      </c>
      <c r="E125" s="14"/>
      <c r="F125" s="14"/>
      <c r="G125" s="14"/>
      <c r="H125" s="16"/>
      <c r="I125" s="14"/>
      <c r="J125" s="14"/>
      <c r="K125" s="14"/>
      <c r="L125" s="14"/>
      <c r="M125" s="14"/>
      <c r="N125" s="14"/>
      <c r="O125" s="14"/>
      <c r="P125" s="14"/>
      <c r="Q125" s="17">
        <v>246.4</v>
      </c>
      <c r="R125" s="14"/>
      <c r="S125" s="14"/>
      <c r="T125" s="17"/>
      <c r="U125" s="17"/>
      <c r="V125" s="17"/>
      <c r="W125" s="17">
        <f>(Q125-243.64)*100/243.64</f>
        <v>1.1328189131505579</v>
      </c>
      <c r="X125" s="14" t="s">
        <v>14</v>
      </c>
      <c r="Y125" s="14"/>
    </row>
    <row r="126" spans="1:25" x14ac:dyDescent="0.3">
      <c r="A126" s="10" t="s">
        <v>89</v>
      </c>
      <c r="B126" s="10" t="s">
        <v>90</v>
      </c>
      <c r="C126" s="11">
        <v>0.1</v>
      </c>
      <c r="D126" s="10"/>
      <c r="E126" s="10" t="s">
        <v>11</v>
      </c>
      <c r="F126" s="10"/>
      <c r="G126" s="10"/>
      <c r="H126" s="12"/>
      <c r="I126" s="10"/>
      <c r="J126" s="10"/>
      <c r="K126" s="10"/>
      <c r="L126" s="10"/>
      <c r="M126" s="10"/>
      <c r="N126" s="10"/>
      <c r="O126" s="10"/>
      <c r="P126" s="10"/>
      <c r="Q126" s="13">
        <v>140.1</v>
      </c>
      <c r="R126" s="10"/>
      <c r="S126" s="10"/>
      <c r="T126" s="13"/>
      <c r="U126" s="13"/>
      <c r="V126" s="13"/>
      <c r="W126" s="13">
        <f>(140.1-140.04)*100/140.04</f>
        <v>4.2844901456728278E-2</v>
      </c>
      <c r="X126" s="10" t="s">
        <v>14</v>
      </c>
      <c r="Y126" s="10"/>
    </row>
    <row r="127" spans="1:25" x14ac:dyDescent="0.3">
      <c r="A127" s="10" t="s">
        <v>91</v>
      </c>
      <c r="B127" s="10" t="s">
        <v>92</v>
      </c>
      <c r="C127" s="11">
        <v>0.1</v>
      </c>
      <c r="D127" s="10"/>
      <c r="E127" s="10" t="s">
        <v>11</v>
      </c>
      <c r="F127" s="10"/>
      <c r="G127" s="10"/>
      <c r="H127" s="12"/>
      <c r="I127" s="10"/>
      <c r="J127" s="10"/>
      <c r="K127" s="10"/>
      <c r="L127" s="10"/>
      <c r="M127" s="10"/>
      <c r="N127" s="10"/>
      <c r="O127" s="10"/>
      <c r="P127" s="10"/>
      <c r="Q127" s="13">
        <v>180.8</v>
      </c>
      <c r="R127" s="10"/>
      <c r="S127" s="10"/>
      <c r="T127" s="13"/>
      <c r="U127" s="13"/>
      <c r="V127" s="13"/>
      <c r="W127" s="13">
        <f>(180.77-180.7)*100/180.77</f>
        <v>3.8723239475588644E-2</v>
      </c>
      <c r="X127" s="10" t="s">
        <v>14</v>
      </c>
      <c r="Y127" s="10"/>
    </row>
    <row r="128" spans="1:25" x14ac:dyDescent="0.3">
      <c r="A128" s="10" t="s">
        <v>93</v>
      </c>
      <c r="B128" s="10" t="s">
        <v>94</v>
      </c>
      <c r="C128" s="11">
        <v>0.1</v>
      </c>
      <c r="D128" s="10"/>
      <c r="E128" s="10" t="s">
        <v>11</v>
      </c>
      <c r="F128" s="10"/>
      <c r="G128" s="10"/>
      <c r="H128" s="12"/>
      <c r="I128" s="10"/>
      <c r="J128" s="10"/>
      <c r="K128" s="10"/>
      <c r="L128" s="10"/>
      <c r="M128" s="10"/>
      <c r="N128" s="10"/>
      <c r="O128" s="10"/>
      <c r="P128" s="10"/>
      <c r="Q128" s="13">
        <v>255.4</v>
      </c>
      <c r="R128" s="10"/>
      <c r="S128" s="10"/>
      <c r="T128" s="13"/>
      <c r="U128" s="13"/>
      <c r="V128" s="13"/>
      <c r="W128" s="13">
        <f>(255.37-255.34)*100/255.34</f>
        <v>1.1749040495026685E-2</v>
      </c>
      <c r="X128" s="10" t="s">
        <v>14</v>
      </c>
      <c r="Y128" s="10"/>
    </row>
    <row r="129" spans="1:25" x14ac:dyDescent="0.3">
      <c r="A129" s="14" t="s">
        <v>95</v>
      </c>
      <c r="B129" s="14" t="s">
        <v>90</v>
      </c>
      <c r="C129" s="15">
        <v>0.1</v>
      </c>
      <c r="D129" s="14"/>
      <c r="E129" s="14" t="s">
        <v>11</v>
      </c>
      <c r="F129" s="14"/>
      <c r="G129" s="14"/>
      <c r="H129" s="16"/>
      <c r="I129" s="14"/>
      <c r="J129" s="14"/>
      <c r="K129" s="14"/>
      <c r="L129" s="14"/>
      <c r="M129" s="14"/>
      <c r="N129" s="14"/>
      <c r="O129" s="14"/>
      <c r="P129" s="14"/>
      <c r="Q129" s="17">
        <v>140.6</v>
      </c>
      <c r="R129" s="14"/>
      <c r="S129" s="14"/>
      <c r="T129" s="17"/>
      <c r="U129" s="17"/>
      <c r="V129" s="17"/>
      <c r="W129" s="17">
        <f>(Q129-140.04)*100/140.04</f>
        <v>0.39988574692945039</v>
      </c>
      <c r="X129" s="14" t="s">
        <v>14</v>
      </c>
      <c r="Y129" s="14"/>
    </row>
    <row r="130" spans="1:25" x14ac:dyDescent="0.3">
      <c r="A130" s="14" t="s">
        <v>96</v>
      </c>
      <c r="B130" s="14" t="s">
        <v>92</v>
      </c>
      <c r="C130" s="15">
        <v>0.1</v>
      </c>
      <c r="D130" s="14"/>
      <c r="E130" s="14" t="s">
        <v>11</v>
      </c>
      <c r="F130" s="14"/>
      <c r="G130" s="14"/>
      <c r="H130" s="16"/>
      <c r="I130" s="14"/>
      <c r="J130" s="14"/>
      <c r="K130" s="14"/>
      <c r="L130" s="14"/>
      <c r="M130" s="14"/>
      <c r="N130" s="14"/>
      <c r="O130" s="14"/>
      <c r="P130" s="14"/>
      <c r="Q130" s="17">
        <v>181.42499999999998</v>
      </c>
      <c r="R130" s="14"/>
      <c r="S130" s="14"/>
      <c r="T130" s="17"/>
      <c r="U130" s="17"/>
      <c r="V130" s="17"/>
      <c r="W130" s="17">
        <f>(Q130-180.77)*100/180.77</f>
        <v>0.36233888366430972</v>
      </c>
      <c r="X130" s="14" t="s">
        <v>14</v>
      </c>
      <c r="Y130" s="14"/>
    </row>
    <row r="131" spans="1:25" x14ac:dyDescent="0.3">
      <c r="A131" s="14" t="s">
        <v>97</v>
      </c>
      <c r="B131" s="14" t="s">
        <v>94</v>
      </c>
      <c r="C131" s="15">
        <v>0.1</v>
      </c>
      <c r="D131" s="14"/>
      <c r="E131" s="14" t="s">
        <v>11</v>
      </c>
      <c r="F131" s="14"/>
      <c r="G131" s="14"/>
      <c r="H131" s="16"/>
      <c r="I131" s="14"/>
      <c r="J131" s="14"/>
      <c r="K131" s="14"/>
      <c r="L131" s="14"/>
      <c r="M131" s="14"/>
      <c r="N131" s="14"/>
      <c r="O131" s="14"/>
      <c r="P131" s="14"/>
      <c r="Q131" s="17">
        <v>256.17500000000001</v>
      </c>
      <c r="R131" s="14"/>
      <c r="S131" s="14"/>
      <c r="T131" s="17"/>
      <c r="U131" s="17"/>
      <c r="V131" s="17"/>
      <c r="W131" s="17">
        <f>(Q131-255.34)*100/255.34</f>
        <v>0.32701496044490014</v>
      </c>
      <c r="X131" s="14" t="s">
        <v>14</v>
      </c>
      <c r="Y131" s="14"/>
    </row>
    <row r="132" spans="1:25" x14ac:dyDescent="0.3">
      <c r="A132" t="s">
        <v>417</v>
      </c>
      <c r="B132" t="s">
        <v>418</v>
      </c>
      <c r="C132" s="7">
        <v>13.2</v>
      </c>
      <c r="D132" t="s">
        <v>10</v>
      </c>
      <c r="E132" t="s">
        <v>11</v>
      </c>
      <c r="F132" t="s">
        <v>419</v>
      </c>
      <c r="H132" t="s">
        <v>420</v>
      </c>
      <c r="N132">
        <v>1968593</v>
      </c>
      <c r="P132" s="8">
        <v>281</v>
      </c>
      <c r="Q132" s="8">
        <v>276.75</v>
      </c>
      <c r="R132" s="8"/>
      <c r="S132" s="8"/>
      <c r="T132" s="8">
        <v>267.8</v>
      </c>
      <c r="U132" s="8"/>
      <c r="V132" s="8"/>
      <c r="W132" s="5"/>
      <c r="X132" t="s">
        <v>14</v>
      </c>
      <c r="Y132" s="9" t="s">
        <v>15</v>
      </c>
    </row>
    <row r="133" spans="1:25" x14ac:dyDescent="0.3">
      <c r="A133" t="s">
        <v>2611</v>
      </c>
      <c r="B133" t="s">
        <v>2612</v>
      </c>
      <c r="C133" s="7">
        <v>11.4</v>
      </c>
      <c r="D133" t="s">
        <v>10</v>
      </c>
      <c r="E133" t="s">
        <v>11</v>
      </c>
      <c r="F133" t="s">
        <v>2613</v>
      </c>
      <c r="H133" t="s">
        <v>2614</v>
      </c>
      <c r="N133">
        <v>4106</v>
      </c>
      <c r="P133" s="8">
        <v>282.59999999999997</v>
      </c>
      <c r="Q133" s="8">
        <v>276.82499999999999</v>
      </c>
      <c r="R133" s="8"/>
      <c r="S133" s="8"/>
      <c r="T133" s="8">
        <v>269.62</v>
      </c>
      <c r="U133" s="8"/>
      <c r="V133" s="8"/>
      <c r="W133" s="5"/>
      <c r="X133" t="s">
        <v>14</v>
      </c>
      <c r="Y133" s="9" t="s">
        <v>15</v>
      </c>
    </row>
    <row r="134" spans="1:25" x14ac:dyDescent="0.3">
      <c r="A134" t="s">
        <v>2615</v>
      </c>
      <c r="B134" t="s">
        <v>1257</v>
      </c>
      <c r="C134" s="7">
        <v>12</v>
      </c>
      <c r="D134" t="s">
        <v>10</v>
      </c>
      <c r="E134" t="s">
        <v>11</v>
      </c>
      <c r="F134" t="s">
        <v>2616</v>
      </c>
      <c r="H134" t="s">
        <v>2617</v>
      </c>
      <c r="N134">
        <v>40438</v>
      </c>
      <c r="P134" s="8">
        <v>286.95</v>
      </c>
      <c r="Q134" s="8">
        <v>281.625</v>
      </c>
      <c r="R134" s="8"/>
      <c r="S134" s="8"/>
      <c r="T134" s="8">
        <v>276.58000000000004</v>
      </c>
      <c r="U134" s="8"/>
      <c r="V134" s="8"/>
      <c r="W134" s="5"/>
      <c r="X134" t="s">
        <v>14</v>
      </c>
      <c r="Y134" s="9" t="s">
        <v>15</v>
      </c>
    </row>
    <row r="135" spans="1:25" x14ac:dyDescent="0.3">
      <c r="A135" t="s">
        <v>2618</v>
      </c>
      <c r="B135" t="s">
        <v>2619</v>
      </c>
      <c r="C135" s="7">
        <v>11.5</v>
      </c>
      <c r="D135" t="s">
        <v>10</v>
      </c>
      <c r="E135" t="s">
        <v>11</v>
      </c>
      <c r="F135" t="s">
        <v>2620</v>
      </c>
      <c r="H135" t="s">
        <v>2621</v>
      </c>
      <c r="N135">
        <v>1968594</v>
      </c>
      <c r="P135" s="8">
        <v>253.125</v>
      </c>
      <c r="Q135" s="8">
        <v>257.52499999999998</v>
      </c>
      <c r="R135" s="8"/>
      <c r="S135" s="8">
        <v>257.5</v>
      </c>
      <c r="T135" s="8"/>
      <c r="U135" s="8">
        <v>251.35999999999999</v>
      </c>
      <c r="V135" s="8">
        <v>258.06000000000006</v>
      </c>
      <c r="W135" s="5"/>
      <c r="X135" t="s">
        <v>14</v>
      </c>
      <c r="Y135" s="9" t="s">
        <v>15</v>
      </c>
    </row>
    <row r="136" spans="1:25" x14ac:dyDescent="0.3">
      <c r="A136" t="s">
        <v>2622</v>
      </c>
      <c r="B136" t="s">
        <v>2623</v>
      </c>
      <c r="C136" s="7">
        <v>12.9</v>
      </c>
      <c r="D136" t="s">
        <v>10</v>
      </c>
      <c r="E136" t="s">
        <v>11</v>
      </c>
      <c r="F136" t="s">
        <v>2624</v>
      </c>
      <c r="H136" t="s">
        <v>2625</v>
      </c>
      <c r="N136">
        <v>1968595</v>
      </c>
      <c r="P136" s="8">
        <v>259.5</v>
      </c>
      <c r="Q136" s="8">
        <v>264.125</v>
      </c>
      <c r="R136" s="8"/>
      <c r="S136" s="8">
        <v>264.12</v>
      </c>
      <c r="T136" s="8"/>
      <c r="U136" s="8">
        <v>257.06000000000006</v>
      </c>
      <c r="V136" s="8">
        <v>264.36</v>
      </c>
      <c r="W136" s="5"/>
      <c r="X136" t="s">
        <v>14</v>
      </c>
      <c r="Y136" s="9" t="s">
        <v>15</v>
      </c>
    </row>
    <row r="137" spans="1:25" x14ac:dyDescent="0.3">
      <c r="A137" t="s">
        <v>2626</v>
      </c>
      <c r="B137" t="s">
        <v>2627</v>
      </c>
      <c r="C137" s="7">
        <v>17.5</v>
      </c>
      <c r="D137" t="s">
        <v>10</v>
      </c>
      <c r="E137" t="s">
        <v>11</v>
      </c>
      <c r="F137" t="s">
        <v>2628</v>
      </c>
      <c r="H137" t="s">
        <v>2629</v>
      </c>
      <c r="N137">
        <v>1968596</v>
      </c>
      <c r="P137" s="8">
        <v>279.3</v>
      </c>
      <c r="Q137" s="8">
        <v>282.625</v>
      </c>
      <c r="R137" s="8"/>
      <c r="S137" s="8">
        <v>282.64</v>
      </c>
      <c r="T137" s="8"/>
      <c r="U137" s="8">
        <v>276.89999999999998</v>
      </c>
      <c r="V137" s="8">
        <v>283.08000000000004</v>
      </c>
      <c r="W137" s="5"/>
      <c r="X137" t="s">
        <v>14</v>
      </c>
      <c r="Y137" s="9" t="s">
        <v>15</v>
      </c>
    </row>
    <row r="138" spans="1:25" x14ac:dyDescent="0.3">
      <c r="A138" t="s">
        <v>2630</v>
      </c>
      <c r="B138" t="s">
        <v>2631</v>
      </c>
      <c r="C138" s="7">
        <v>15.7</v>
      </c>
      <c r="D138" t="s">
        <v>10</v>
      </c>
      <c r="E138" t="s">
        <v>11</v>
      </c>
      <c r="F138" t="s">
        <v>2632</v>
      </c>
      <c r="H138" t="s">
        <v>2633</v>
      </c>
      <c r="N138">
        <v>1968597</v>
      </c>
      <c r="P138" s="8">
        <v>279.625</v>
      </c>
      <c r="Q138" s="8">
        <v>279.5</v>
      </c>
      <c r="R138" s="8"/>
      <c r="S138" s="8">
        <v>279.5</v>
      </c>
      <c r="T138" s="8"/>
      <c r="U138" s="8">
        <v>274.78000000000003</v>
      </c>
      <c r="V138" s="8">
        <v>281.02</v>
      </c>
      <c r="W138" s="5"/>
      <c r="X138" t="s">
        <v>14</v>
      </c>
      <c r="Y138" s="9" t="s">
        <v>15</v>
      </c>
    </row>
    <row r="139" spans="1:25" x14ac:dyDescent="0.3">
      <c r="A139" t="s">
        <v>1267</v>
      </c>
      <c r="B139" t="s">
        <v>2634</v>
      </c>
      <c r="C139" s="7">
        <v>9.1999999999999993</v>
      </c>
      <c r="D139" t="s">
        <v>10</v>
      </c>
      <c r="E139" t="s">
        <v>11</v>
      </c>
      <c r="F139" t="s">
        <v>2635</v>
      </c>
      <c r="H139" t="s">
        <v>1269</v>
      </c>
      <c r="N139">
        <v>41586</v>
      </c>
      <c r="P139" s="8">
        <v>286.89999999999998</v>
      </c>
      <c r="Q139" s="8">
        <v>285.125</v>
      </c>
      <c r="R139" s="8"/>
      <c r="S139" s="8">
        <v>116.31999999999998</v>
      </c>
      <c r="T139" s="8"/>
      <c r="U139" s="8">
        <v>283.94000000000005</v>
      </c>
      <c r="V139" s="8">
        <v>287.24</v>
      </c>
      <c r="W139" s="5"/>
      <c r="X139" t="s">
        <v>14</v>
      </c>
      <c r="Y139" s="9" t="s">
        <v>15</v>
      </c>
    </row>
    <row r="140" spans="1:25" x14ac:dyDescent="0.3">
      <c r="A140" t="s">
        <v>1933</v>
      </c>
      <c r="B140" t="s">
        <v>1934</v>
      </c>
      <c r="C140" s="7">
        <v>10.7</v>
      </c>
      <c r="D140" t="s">
        <v>10</v>
      </c>
      <c r="E140" t="s">
        <v>11</v>
      </c>
      <c r="F140" t="s">
        <v>1935</v>
      </c>
      <c r="H140" t="s">
        <v>1936</v>
      </c>
      <c r="N140">
        <v>41584</v>
      </c>
      <c r="P140" s="8">
        <v>292.17499999999995</v>
      </c>
      <c r="Q140" s="8">
        <v>290.92500000000001</v>
      </c>
      <c r="R140" s="8"/>
      <c r="S140" s="8"/>
      <c r="T140" s="8"/>
      <c r="U140" s="8">
        <v>290.2</v>
      </c>
      <c r="V140" s="8">
        <v>293.5</v>
      </c>
      <c r="W140" s="5"/>
      <c r="X140" t="s">
        <v>14</v>
      </c>
      <c r="Y140" s="9" t="s">
        <v>15</v>
      </c>
    </row>
    <row r="141" spans="1:25" x14ac:dyDescent="0.3">
      <c r="A141" t="s">
        <v>1623</v>
      </c>
      <c r="B141" t="s">
        <v>1624</v>
      </c>
      <c r="C141" s="7">
        <v>9.4</v>
      </c>
      <c r="D141" t="s">
        <v>10</v>
      </c>
      <c r="E141" t="s">
        <v>11</v>
      </c>
      <c r="F141" t="s">
        <v>2418</v>
      </c>
      <c r="H141" t="s">
        <v>1625</v>
      </c>
      <c r="N141">
        <v>53977</v>
      </c>
      <c r="P141" s="8">
        <v>287.97500000000002</v>
      </c>
      <c r="Q141" s="8">
        <v>288.5</v>
      </c>
      <c r="R141" s="8"/>
      <c r="S141" s="8"/>
      <c r="T141" s="8"/>
      <c r="U141" s="8">
        <v>288.8</v>
      </c>
      <c r="V141" s="8">
        <v>291.68</v>
      </c>
      <c r="W141" s="5"/>
      <c r="X141" t="s">
        <v>14</v>
      </c>
      <c r="Y141" s="9" t="s">
        <v>15</v>
      </c>
    </row>
    <row r="142" spans="1:25" x14ac:dyDescent="0.3">
      <c r="A142" t="s">
        <v>2636</v>
      </c>
      <c r="B142" t="s">
        <v>1942</v>
      </c>
      <c r="C142" s="7">
        <v>14.9</v>
      </c>
      <c r="D142" t="s">
        <v>10</v>
      </c>
      <c r="E142" t="s">
        <v>11</v>
      </c>
      <c r="F142" t="s">
        <v>1943</v>
      </c>
      <c r="H142" t="s">
        <v>1944</v>
      </c>
      <c r="N142">
        <v>41591</v>
      </c>
      <c r="P142" s="8">
        <v>308.25</v>
      </c>
      <c r="Q142" s="8">
        <v>307.77499999999998</v>
      </c>
      <c r="R142" s="8"/>
      <c r="S142" s="8"/>
      <c r="T142" s="8"/>
      <c r="U142" s="8">
        <v>308.08</v>
      </c>
      <c r="V142" s="8">
        <v>310.71999999999997</v>
      </c>
      <c r="W142" s="5"/>
      <c r="X142" t="s">
        <v>14</v>
      </c>
      <c r="Y142" s="9" t="s">
        <v>15</v>
      </c>
    </row>
    <row r="143" spans="1:25" x14ac:dyDescent="0.3">
      <c r="A143" t="s">
        <v>2637</v>
      </c>
      <c r="B143" t="s">
        <v>2638</v>
      </c>
      <c r="C143" s="7">
        <v>13.3</v>
      </c>
      <c r="D143" t="s">
        <v>10</v>
      </c>
      <c r="E143" t="s">
        <v>11</v>
      </c>
      <c r="F143" t="s">
        <v>2639</v>
      </c>
      <c r="H143" t="s">
        <v>2640</v>
      </c>
      <c r="N143">
        <v>41590</v>
      </c>
      <c r="P143" s="8">
        <v>304.85000000000002</v>
      </c>
      <c r="Q143" s="8">
        <v>304.95000000000005</v>
      </c>
      <c r="R143" s="8"/>
      <c r="S143" s="8"/>
      <c r="T143" s="8"/>
      <c r="U143" s="8">
        <v>306.15999999999997</v>
      </c>
      <c r="V143" s="8">
        <v>308.60000000000002</v>
      </c>
      <c r="W143" s="5"/>
      <c r="X143" t="s">
        <v>14</v>
      </c>
      <c r="Y143" s="9" t="s">
        <v>15</v>
      </c>
    </row>
    <row r="144" spans="1:25" x14ac:dyDescent="0.3">
      <c r="A144" s="10" t="s">
        <v>80</v>
      </c>
      <c r="B144" s="10" t="s">
        <v>81</v>
      </c>
      <c r="C144" s="11">
        <v>0.2</v>
      </c>
      <c r="D144" s="10" t="s">
        <v>10</v>
      </c>
      <c r="E144" s="10"/>
      <c r="F144" s="10"/>
      <c r="G144" s="10"/>
      <c r="H144" s="12"/>
      <c r="I144" s="10"/>
      <c r="J144" s="10"/>
      <c r="K144" s="10"/>
      <c r="L144" s="10"/>
      <c r="M144" s="10"/>
      <c r="N144" s="10"/>
      <c r="O144" s="10"/>
      <c r="P144" s="10"/>
      <c r="Q144" s="13">
        <v>153.6</v>
      </c>
      <c r="R144" s="10"/>
      <c r="S144" s="10"/>
      <c r="T144" s="13"/>
      <c r="U144" s="13"/>
      <c r="V144" s="13"/>
      <c r="W144" s="13">
        <f>(153.73-Q144)*100/153.73</f>
        <v>8.4563845703503199E-2</v>
      </c>
      <c r="X144" s="10" t="s">
        <v>14</v>
      </c>
      <c r="Y144" s="10"/>
    </row>
    <row r="145" spans="1:25" x14ac:dyDescent="0.3">
      <c r="A145" s="10" t="s">
        <v>82</v>
      </c>
      <c r="B145" s="10" t="s">
        <v>83</v>
      </c>
      <c r="C145" s="11">
        <v>0.1</v>
      </c>
      <c r="D145" s="10" t="s">
        <v>10</v>
      </c>
      <c r="E145" s="10"/>
      <c r="F145" s="10"/>
      <c r="G145" s="10"/>
      <c r="H145" s="12"/>
      <c r="I145" s="10"/>
      <c r="J145" s="10"/>
      <c r="K145" s="10"/>
      <c r="L145" s="10"/>
      <c r="M145" s="10"/>
      <c r="N145" s="10"/>
      <c r="O145" s="10"/>
      <c r="P145" s="10"/>
      <c r="Q145" s="13">
        <v>203.55</v>
      </c>
      <c r="R145" s="10"/>
      <c r="S145" s="10"/>
      <c r="T145" s="13"/>
      <c r="U145" s="13"/>
      <c r="V145" s="13"/>
      <c r="W145" s="13">
        <f>(Q145-202.96)*100/202.96</f>
        <v>0.29069767441860633</v>
      </c>
      <c r="X145" s="10" t="s">
        <v>14</v>
      </c>
      <c r="Y145" s="10"/>
    </row>
    <row r="146" spans="1:25" x14ac:dyDescent="0.3">
      <c r="A146" s="10" t="s">
        <v>84</v>
      </c>
      <c r="B146" s="10" t="s">
        <v>85</v>
      </c>
      <c r="C146" s="11">
        <v>0.1</v>
      </c>
      <c r="D146" s="10" t="s">
        <v>10</v>
      </c>
      <c r="E146" s="10"/>
      <c r="F146" s="10"/>
      <c r="G146" s="10"/>
      <c r="H146" s="12"/>
      <c r="I146" s="10"/>
      <c r="J146" s="10"/>
      <c r="K146" s="10"/>
      <c r="L146" s="10"/>
      <c r="M146" s="10"/>
      <c r="N146" s="10"/>
      <c r="O146" s="10"/>
      <c r="P146" s="10"/>
      <c r="Q146" s="13">
        <v>243.1</v>
      </c>
      <c r="R146" s="10"/>
      <c r="S146" s="10"/>
      <c r="T146" s="13"/>
      <c r="U146" s="13"/>
      <c r="V146" s="13"/>
      <c r="W146" s="13">
        <f>(243.64-Q146)*100/243.64</f>
        <v>0.22163848300771305</v>
      </c>
      <c r="X146" s="10" t="s">
        <v>14</v>
      </c>
      <c r="Y146" s="10"/>
    </row>
    <row r="147" spans="1:25" x14ac:dyDescent="0.3">
      <c r="A147" s="14" t="s">
        <v>86</v>
      </c>
      <c r="B147" s="14" t="s">
        <v>81</v>
      </c>
      <c r="C147" s="15">
        <v>0.2</v>
      </c>
      <c r="D147" s="14" t="s">
        <v>10</v>
      </c>
      <c r="E147" s="14"/>
      <c r="F147" s="14"/>
      <c r="G147" s="14"/>
      <c r="H147" s="16"/>
      <c r="I147" s="14"/>
      <c r="J147" s="14"/>
      <c r="K147" s="14"/>
      <c r="L147" s="14"/>
      <c r="M147" s="14"/>
      <c r="N147" s="14"/>
      <c r="O147" s="14"/>
      <c r="P147" s="14"/>
      <c r="Q147" s="17">
        <v>154.69999999999999</v>
      </c>
      <c r="R147" s="14"/>
      <c r="S147" s="14"/>
      <c r="T147" s="17"/>
      <c r="U147" s="17"/>
      <c r="V147" s="17"/>
      <c r="W147" s="17">
        <f>(Q147-153.73)*100/153.73</f>
        <v>0.63097638717231441</v>
      </c>
      <c r="X147" s="14" t="s">
        <v>14</v>
      </c>
      <c r="Y147" s="14"/>
    </row>
    <row r="148" spans="1:25" x14ac:dyDescent="0.3">
      <c r="A148" s="14" t="s">
        <v>87</v>
      </c>
      <c r="B148" s="14" t="s">
        <v>83</v>
      </c>
      <c r="C148" s="15">
        <v>0.1</v>
      </c>
      <c r="D148" s="14" t="s">
        <v>10</v>
      </c>
      <c r="E148" s="14"/>
      <c r="F148" s="14"/>
      <c r="G148" s="14"/>
      <c r="H148" s="16"/>
      <c r="I148" s="14"/>
      <c r="J148" s="14"/>
      <c r="K148" s="14"/>
      <c r="L148" s="14"/>
      <c r="M148" s="14"/>
      <c r="N148" s="14"/>
      <c r="O148" s="14"/>
      <c r="P148" s="14"/>
      <c r="Q148" s="17">
        <v>205.67500000000001</v>
      </c>
      <c r="R148" s="14"/>
      <c r="S148" s="14"/>
      <c r="T148" s="17"/>
      <c r="U148" s="17"/>
      <c r="V148" s="17"/>
      <c r="W148" s="17">
        <f>(Q148-202.96)*100/202.96</f>
        <v>1.3377020102483264</v>
      </c>
      <c r="X148" s="14" t="s">
        <v>14</v>
      </c>
      <c r="Y148" s="14"/>
    </row>
    <row r="149" spans="1:25" x14ac:dyDescent="0.3">
      <c r="A149" s="14" t="s">
        <v>88</v>
      </c>
      <c r="B149" s="14" t="s">
        <v>85</v>
      </c>
      <c r="C149" s="15">
        <v>0.1</v>
      </c>
      <c r="D149" s="14" t="s">
        <v>10</v>
      </c>
      <c r="E149" s="14"/>
      <c r="F149" s="14"/>
      <c r="G149" s="14"/>
      <c r="H149" s="16"/>
      <c r="I149" s="14"/>
      <c r="J149" s="14"/>
      <c r="K149" s="14"/>
      <c r="L149" s="14"/>
      <c r="M149" s="14"/>
      <c r="N149" s="14"/>
      <c r="O149" s="14"/>
      <c r="P149" s="14"/>
      <c r="Q149" s="17">
        <v>246.32499999999999</v>
      </c>
      <c r="R149" s="14"/>
      <c r="S149" s="14"/>
      <c r="T149" s="17"/>
      <c r="U149" s="17"/>
      <c r="V149" s="17"/>
      <c r="W149" s="17">
        <f>(Q149-243.64)*100/243.64</f>
        <v>1.1020357905105904</v>
      </c>
      <c r="X149" s="14" t="s">
        <v>14</v>
      </c>
      <c r="Y149" s="14"/>
    </row>
    <row r="150" spans="1:25" x14ac:dyDescent="0.3">
      <c r="A150" s="10" t="s">
        <v>89</v>
      </c>
      <c r="B150" s="10" t="s">
        <v>90</v>
      </c>
      <c r="C150" s="11">
        <v>0.1</v>
      </c>
      <c r="D150" s="10"/>
      <c r="E150" s="10" t="s">
        <v>11</v>
      </c>
      <c r="F150" s="10"/>
      <c r="G150" s="10"/>
      <c r="H150" s="12"/>
      <c r="I150" s="10"/>
      <c r="J150" s="10"/>
      <c r="K150" s="10"/>
      <c r="L150" s="10"/>
      <c r="M150" s="10"/>
      <c r="N150" s="10"/>
      <c r="O150" s="10"/>
      <c r="P150" s="10"/>
      <c r="Q150" s="13">
        <v>140</v>
      </c>
      <c r="R150" s="10"/>
      <c r="S150" s="10"/>
      <c r="T150" s="13"/>
      <c r="U150" s="13"/>
      <c r="V150" s="13"/>
      <c r="W150" s="13">
        <f>(140.1-140.04)*100/140.04</f>
        <v>4.2844901456728278E-2</v>
      </c>
      <c r="X150" s="10" t="s">
        <v>14</v>
      </c>
      <c r="Y150" s="10"/>
    </row>
    <row r="151" spans="1:25" x14ac:dyDescent="0.3">
      <c r="A151" s="10" t="s">
        <v>91</v>
      </c>
      <c r="B151" s="10" t="s">
        <v>92</v>
      </c>
      <c r="C151" s="11">
        <v>0.1</v>
      </c>
      <c r="D151" s="10"/>
      <c r="E151" s="10" t="s">
        <v>11</v>
      </c>
      <c r="F151" s="10"/>
      <c r="G151" s="10"/>
      <c r="H151" s="12"/>
      <c r="I151" s="10"/>
      <c r="J151" s="10"/>
      <c r="K151" s="10"/>
      <c r="L151" s="10"/>
      <c r="M151" s="10"/>
      <c r="N151" s="10"/>
      <c r="O151" s="10"/>
      <c r="P151" s="10"/>
      <c r="Q151" s="13">
        <v>180.77499999999998</v>
      </c>
      <c r="R151" s="10"/>
      <c r="S151" s="10"/>
      <c r="T151" s="13"/>
      <c r="U151" s="13"/>
      <c r="V151" s="13"/>
      <c r="W151" s="13">
        <f>(180.77-180.7)*100/180.77</f>
        <v>3.8723239475588644E-2</v>
      </c>
      <c r="X151" s="10" t="s">
        <v>14</v>
      </c>
      <c r="Y151" s="10"/>
    </row>
    <row r="152" spans="1:25" x14ac:dyDescent="0.3">
      <c r="A152" s="10" t="s">
        <v>93</v>
      </c>
      <c r="B152" s="10" t="s">
        <v>94</v>
      </c>
      <c r="C152" s="11">
        <v>0.1</v>
      </c>
      <c r="D152" s="10"/>
      <c r="E152" s="10" t="s">
        <v>11</v>
      </c>
      <c r="F152" s="10"/>
      <c r="G152" s="10"/>
      <c r="H152" s="12"/>
      <c r="I152" s="10"/>
      <c r="J152" s="10"/>
      <c r="K152" s="10"/>
      <c r="L152" s="10"/>
      <c r="M152" s="10"/>
      <c r="N152" s="10"/>
      <c r="O152" s="10"/>
      <c r="P152" s="10"/>
      <c r="Q152" s="13">
        <v>255.32499999999999</v>
      </c>
      <c r="R152" s="10"/>
      <c r="S152" s="10"/>
      <c r="T152" s="13"/>
      <c r="U152" s="13"/>
      <c r="V152" s="13"/>
      <c r="W152" s="13">
        <f>(255.37-255.34)*100/255.34</f>
        <v>1.1749040495026685E-2</v>
      </c>
      <c r="X152" s="10" t="s">
        <v>14</v>
      </c>
      <c r="Y152" s="10"/>
    </row>
    <row r="153" spans="1:25" x14ac:dyDescent="0.3">
      <c r="A153" s="14" t="s">
        <v>95</v>
      </c>
      <c r="B153" s="14" t="s">
        <v>90</v>
      </c>
      <c r="C153" s="15">
        <v>0.1</v>
      </c>
      <c r="D153" s="14"/>
      <c r="E153" s="14" t="s">
        <v>11</v>
      </c>
      <c r="F153" s="14"/>
      <c r="G153" s="14"/>
      <c r="H153" s="16"/>
      <c r="I153" s="14"/>
      <c r="J153" s="14"/>
      <c r="K153" s="14"/>
      <c r="L153" s="14"/>
      <c r="M153" s="14"/>
      <c r="N153" s="14"/>
      <c r="O153" s="14"/>
      <c r="P153" s="14"/>
      <c r="Q153" s="17">
        <v>140.75</v>
      </c>
      <c r="R153" s="14"/>
      <c r="S153" s="14"/>
      <c r="T153" s="17"/>
      <c r="U153" s="17"/>
      <c r="V153" s="17"/>
      <c r="W153" s="17">
        <f>(Q153-140.04)*100/140.04</f>
        <v>0.50699800057127109</v>
      </c>
      <c r="X153" s="14" t="s">
        <v>14</v>
      </c>
      <c r="Y153" s="14"/>
    </row>
    <row r="154" spans="1:25" x14ac:dyDescent="0.3">
      <c r="A154" s="14" t="s">
        <v>96</v>
      </c>
      <c r="B154" s="14" t="s">
        <v>92</v>
      </c>
      <c r="C154" s="15">
        <v>0.1</v>
      </c>
      <c r="D154" s="14"/>
      <c r="E154" s="14" t="s">
        <v>11</v>
      </c>
      <c r="F154" s="14"/>
      <c r="G154" s="14"/>
      <c r="H154" s="16"/>
      <c r="I154" s="14"/>
      <c r="J154" s="14"/>
      <c r="K154" s="14"/>
      <c r="L154" s="14"/>
      <c r="M154" s="14"/>
      <c r="N154" s="14"/>
      <c r="O154" s="14"/>
      <c r="P154" s="14"/>
      <c r="Q154" s="17">
        <v>181.6</v>
      </c>
      <c r="R154" s="14"/>
      <c r="S154" s="14"/>
      <c r="T154" s="17"/>
      <c r="U154" s="17"/>
      <c r="V154" s="17"/>
      <c r="W154" s="17">
        <f>(Q154-180.77)*100/180.77</f>
        <v>0.45914698235325774</v>
      </c>
      <c r="X154" s="14" t="s">
        <v>14</v>
      </c>
      <c r="Y154" s="14"/>
    </row>
    <row r="155" spans="1:25" x14ac:dyDescent="0.3">
      <c r="A155" s="14" t="s">
        <v>97</v>
      </c>
      <c r="B155" s="14" t="s">
        <v>94</v>
      </c>
      <c r="C155" s="15">
        <v>0.1</v>
      </c>
      <c r="D155" s="14"/>
      <c r="E155" s="14" t="s">
        <v>11</v>
      </c>
      <c r="F155" s="14"/>
      <c r="G155" s="14"/>
      <c r="H155" s="16"/>
      <c r="I155" s="14"/>
      <c r="J155" s="14"/>
      <c r="K155" s="14"/>
      <c r="L155" s="14"/>
      <c r="M155" s="14"/>
      <c r="N155" s="14"/>
      <c r="O155" s="14"/>
      <c r="P155" s="14"/>
      <c r="Q155" s="17">
        <v>256.39999999999998</v>
      </c>
      <c r="R155" s="14"/>
      <c r="S155" s="14"/>
      <c r="T155" s="17"/>
      <c r="U155" s="17"/>
      <c r="V155" s="17"/>
      <c r="W155" s="17">
        <f>(Q155-255.34)*100/255.34</f>
        <v>0.41513276415758354</v>
      </c>
      <c r="X155" s="14" t="s">
        <v>14</v>
      </c>
      <c r="Y155" s="14"/>
    </row>
    <row r="5928" spans="1:11" x14ac:dyDescent="0.3">
      <c r="A5928" s="1"/>
      <c r="E5928" s="1"/>
      <c r="F5928" s="1"/>
      <c r="G5928" s="1"/>
      <c r="H5928" s="1"/>
      <c r="J5928" s="1"/>
      <c r="K592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all_notmix_noTM</vt:lpstr>
      <vt:lpstr>all_mix_noTM</vt:lpstr>
      <vt:lpstr>all_notmix</vt:lpstr>
      <vt:lpstr>all_mix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</dc:creator>
  <cp:lastModifiedBy>Corey Hoang</cp:lastModifiedBy>
  <dcterms:created xsi:type="dcterms:W3CDTF">2022-12-21T20:00:27Z</dcterms:created>
  <dcterms:modified xsi:type="dcterms:W3CDTF">2024-05-03T23:14:01Z</dcterms:modified>
</cp:coreProperties>
</file>